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объектам)'!$A$1:$H$348</definedName>
  </definedNames>
  <calcPr calcId="144525"/>
</workbook>
</file>

<file path=xl/calcChain.xml><?xml version="1.0" encoding="utf-8"?>
<calcChain xmlns="http://schemas.openxmlformats.org/spreadsheetml/2006/main">
  <c r="G229" i="2" l="1"/>
  <c r="H229" i="2"/>
  <c r="F229" i="2"/>
  <c r="G19" i="2"/>
  <c r="H19" i="2"/>
  <c r="F19" i="2"/>
  <c r="G44" i="2" l="1"/>
  <c r="G43" i="2" s="1"/>
  <c r="H44" i="2"/>
  <c r="H43" i="2" s="1"/>
  <c r="F44" i="2"/>
  <c r="F43" i="2" s="1"/>
  <c r="F310" i="2"/>
  <c r="H305" i="2"/>
  <c r="H304" i="2" s="1"/>
  <c r="G305" i="2"/>
  <c r="F305" i="2"/>
  <c r="F304" i="2" s="1"/>
  <c r="G304" i="2"/>
  <c r="G301" i="2"/>
  <c r="H301" i="2"/>
  <c r="F301" i="2"/>
  <c r="H321" i="2"/>
  <c r="G321" i="2"/>
  <c r="F321" i="2"/>
  <c r="H316" i="2"/>
  <c r="G316" i="2"/>
  <c r="F316" i="2"/>
  <c r="H314" i="2"/>
  <c r="G314" i="2"/>
  <c r="F314" i="2"/>
  <c r="H40" i="2"/>
  <c r="G40" i="2"/>
  <c r="F40" i="2"/>
  <c r="H283" i="2" l="1"/>
  <c r="H282" i="2" s="1"/>
  <c r="H281" i="2" s="1"/>
  <c r="G283" i="2"/>
  <c r="G282" i="2" s="1"/>
  <c r="G281" i="2" s="1"/>
  <c r="F283" i="2"/>
  <c r="F282" i="2" s="1"/>
  <c r="F281" i="2" s="1"/>
  <c r="H219" i="2"/>
  <c r="H218" i="2" s="1"/>
  <c r="H217" i="2" s="1"/>
  <c r="G219" i="2"/>
  <c r="G218" i="2" s="1"/>
  <c r="G217" i="2" s="1"/>
  <c r="F219" i="2"/>
  <c r="F218" i="2" s="1"/>
  <c r="F217" i="2" s="1"/>
  <c r="G54" i="2" l="1"/>
  <c r="H54" i="2"/>
  <c r="F54" i="2"/>
  <c r="G51" i="2"/>
  <c r="H51" i="2"/>
  <c r="F51" i="2"/>
  <c r="G29" i="2"/>
  <c r="H29" i="2"/>
  <c r="F29" i="2"/>
  <c r="H278" i="2"/>
  <c r="H277" i="2" s="1"/>
  <c r="G278" i="2"/>
  <c r="G277" i="2" s="1"/>
  <c r="F278" i="2"/>
  <c r="F277" i="2" s="1"/>
  <c r="H273" i="2"/>
  <c r="H272" i="2" s="1"/>
  <c r="G273" i="2"/>
  <c r="G272" i="2" s="1"/>
  <c r="F273" i="2"/>
  <c r="F272" i="2" s="1"/>
  <c r="H261" i="2"/>
  <c r="G261" i="2"/>
  <c r="F261" i="2"/>
  <c r="H259" i="2"/>
  <c r="G259" i="2"/>
  <c r="F259" i="2"/>
  <c r="H257" i="2"/>
  <c r="G257" i="2"/>
  <c r="F257" i="2"/>
  <c r="G215" i="2"/>
  <c r="H215" i="2"/>
  <c r="F215" i="2"/>
  <c r="G15" i="2"/>
  <c r="H15" i="2"/>
  <c r="F15" i="2"/>
  <c r="H327" i="2"/>
  <c r="G327" i="2"/>
  <c r="F327" i="2"/>
  <c r="G136" i="2"/>
  <c r="H136" i="2"/>
  <c r="F136" i="2"/>
  <c r="G133" i="2"/>
  <c r="H133" i="2"/>
  <c r="F133" i="2"/>
  <c r="G48" i="2"/>
  <c r="H48" i="2"/>
  <c r="F48" i="2"/>
  <c r="G38" i="2"/>
  <c r="H38" i="2"/>
  <c r="F38" i="2"/>
  <c r="G26" i="2"/>
  <c r="H26" i="2"/>
  <c r="F26" i="2"/>
  <c r="G270" i="2"/>
  <c r="H270" i="2"/>
  <c r="F270" i="2"/>
  <c r="G246" i="2"/>
  <c r="H246" i="2"/>
  <c r="F246" i="2"/>
  <c r="H331" i="2"/>
  <c r="G331" i="2"/>
  <c r="F331" i="2"/>
  <c r="H329" i="2"/>
  <c r="G329" i="2"/>
  <c r="F329" i="2"/>
  <c r="H325" i="2"/>
  <c r="G325" i="2"/>
  <c r="F325" i="2"/>
  <c r="H335" i="2"/>
  <c r="H334" i="2" s="1"/>
  <c r="G335" i="2"/>
  <c r="G334" i="2" s="1"/>
  <c r="F335" i="2"/>
  <c r="F334" i="2" s="1"/>
  <c r="H312" i="2"/>
  <c r="G312" i="2"/>
  <c r="F312" i="2"/>
  <c r="H310" i="2"/>
  <c r="G310" i="2"/>
  <c r="H338" i="2"/>
  <c r="H337" i="2" s="1"/>
  <c r="G338" i="2"/>
  <c r="G337" i="2" s="1"/>
  <c r="F338" i="2"/>
  <c r="F337" i="2" s="1"/>
  <c r="H308" i="2"/>
  <c r="G308" i="2"/>
  <c r="F308" i="2"/>
  <c r="H297" i="2"/>
  <c r="H296" i="2" s="1"/>
  <c r="H295" i="2" s="1"/>
  <c r="G297" i="2"/>
  <c r="G296" i="2" s="1"/>
  <c r="G295" i="2" s="1"/>
  <c r="F297" i="2"/>
  <c r="H342" i="2"/>
  <c r="H341" i="2" s="1"/>
  <c r="H340" i="2" s="1"/>
  <c r="G342" i="2"/>
  <c r="G341" i="2" s="1"/>
  <c r="G340" i="2" s="1"/>
  <c r="F342" i="2"/>
  <c r="F341" i="2" s="1"/>
  <c r="F340" i="2" s="1"/>
  <c r="F307" i="2" l="1"/>
  <c r="F300" i="2" s="1"/>
  <c r="F296" i="2"/>
  <c r="F295" i="2" s="1"/>
  <c r="G307" i="2"/>
  <c r="G300" i="2" s="1"/>
  <c r="H307" i="2"/>
  <c r="H300" i="2" s="1"/>
  <c r="G333" i="2"/>
  <c r="F333" i="2"/>
  <c r="H333" i="2"/>
  <c r="F256" i="2"/>
  <c r="G256" i="2"/>
  <c r="H256" i="2"/>
  <c r="F294" i="2" l="1"/>
  <c r="G294" i="2"/>
  <c r="H294" i="2"/>
  <c r="H250" i="2"/>
  <c r="G250" i="2"/>
  <c r="F250" i="2"/>
  <c r="H135" i="2"/>
  <c r="G135" i="2"/>
  <c r="F135" i="2"/>
  <c r="H131" i="2"/>
  <c r="G131" i="2"/>
  <c r="F131" i="2"/>
  <c r="H71" i="2"/>
  <c r="H70" i="2" s="1"/>
  <c r="G71" i="2"/>
  <c r="G70" i="2" s="1"/>
  <c r="F71" i="2"/>
  <c r="F70" i="2" s="1"/>
  <c r="H68" i="2"/>
  <c r="H67" i="2" s="1"/>
  <c r="G68" i="2"/>
  <c r="G67" i="2" s="1"/>
  <c r="F68" i="2"/>
  <c r="F67" i="2" s="1"/>
  <c r="H65" i="2"/>
  <c r="H64" i="2" s="1"/>
  <c r="G65" i="2"/>
  <c r="G64" i="2" s="1"/>
  <c r="F65" i="2"/>
  <c r="F64" i="2" s="1"/>
  <c r="H61" i="2"/>
  <c r="H60" i="2" s="1"/>
  <c r="G61" i="2"/>
  <c r="G60" i="2" s="1"/>
  <c r="F61" i="2"/>
  <c r="F60" i="2" s="1"/>
  <c r="H58" i="2"/>
  <c r="H57" i="2" s="1"/>
  <c r="G58" i="2"/>
  <c r="G57" i="2" s="1"/>
  <c r="F58" i="2"/>
  <c r="F57" i="2" s="1"/>
  <c r="H116" i="2"/>
  <c r="G116" i="2"/>
  <c r="F116" i="2"/>
  <c r="H112" i="2"/>
  <c r="G112" i="2"/>
  <c r="F112" i="2"/>
  <c r="H108" i="2"/>
  <c r="H107" i="2" s="1"/>
  <c r="H106" i="2" s="1"/>
  <c r="G108" i="2"/>
  <c r="G107" i="2" s="1"/>
  <c r="G106" i="2" s="1"/>
  <c r="F108" i="2"/>
  <c r="F107" i="2" s="1"/>
  <c r="F106" i="2" s="1"/>
  <c r="H102" i="2"/>
  <c r="G102" i="2"/>
  <c r="F102" i="2"/>
  <c r="H98" i="2"/>
  <c r="G98" i="2"/>
  <c r="F98" i="2"/>
  <c r="H93" i="2"/>
  <c r="H92" i="2" s="1"/>
  <c r="G93" i="2"/>
  <c r="G92" i="2" s="1"/>
  <c r="F93" i="2"/>
  <c r="F92" i="2" s="1"/>
  <c r="H89" i="2"/>
  <c r="H88" i="2" s="1"/>
  <c r="G89" i="2"/>
  <c r="G88" i="2" s="1"/>
  <c r="F89" i="2"/>
  <c r="F88" i="2" s="1"/>
  <c r="H85" i="2"/>
  <c r="H84" i="2" s="1"/>
  <c r="G85" i="2"/>
  <c r="G84" i="2" s="1"/>
  <c r="F85" i="2"/>
  <c r="F84" i="2" s="1"/>
  <c r="H79" i="2"/>
  <c r="H78" i="2" s="1"/>
  <c r="G79" i="2"/>
  <c r="G78" i="2" s="1"/>
  <c r="F79" i="2"/>
  <c r="F78" i="2" s="1"/>
  <c r="H126" i="2"/>
  <c r="H125" i="2" s="1"/>
  <c r="G126" i="2"/>
  <c r="G125" i="2" s="1"/>
  <c r="F126" i="2"/>
  <c r="F125" i="2" s="1"/>
  <c r="H122" i="2"/>
  <c r="H121" i="2" s="1"/>
  <c r="G122" i="2"/>
  <c r="G121" i="2" s="1"/>
  <c r="F122" i="2"/>
  <c r="F121" i="2" s="1"/>
  <c r="H53" i="2"/>
  <c r="G53" i="2"/>
  <c r="F53" i="2"/>
  <c r="H50" i="2"/>
  <c r="G50" i="2"/>
  <c r="F50" i="2"/>
  <c r="H47" i="2"/>
  <c r="G47" i="2"/>
  <c r="F47" i="2"/>
  <c r="H34" i="2"/>
  <c r="G34" i="2"/>
  <c r="F34" i="2"/>
  <c r="H32" i="2"/>
  <c r="G32" i="2"/>
  <c r="F32" i="2"/>
  <c r="H22" i="2"/>
  <c r="G22" i="2"/>
  <c r="F22" i="2"/>
  <c r="H10" i="2"/>
  <c r="H9" i="2" s="1"/>
  <c r="G10" i="2"/>
  <c r="G9" i="2" s="1"/>
  <c r="F10" i="2"/>
  <c r="F9" i="2" s="1"/>
  <c r="H74" i="2"/>
  <c r="H73" i="2" s="1"/>
  <c r="G74" i="2"/>
  <c r="G73" i="2" s="1"/>
  <c r="F74" i="2"/>
  <c r="F73" i="2" s="1"/>
  <c r="G21" i="2" l="1"/>
  <c r="F21" i="2"/>
  <c r="H21" i="2"/>
  <c r="H8" i="2" s="1"/>
  <c r="F77" i="2"/>
  <c r="G56" i="2"/>
  <c r="F56" i="2"/>
  <c r="H56" i="2"/>
  <c r="F111" i="2"/>
  <c r="F110" i="2" s="1"/>
  <c r="H130" i="2"/>
  <c r="H129" i="2" s="1"/>
  <c r="F8" i="2"/>
  <c r="G130" i="2"/>
  <c r="G129" i="2" s="1"/>
  <c r="F130" i="2"/>
  <c r="F129" i="2" s="1"/>
  <c r="H120" i="2"/>
  <c r="G77" i="2"/>
  <c r="F97" i="2"/>
  <c r="F91" i="2" s="1"/>
  <c r="G111" i="2"/>
  <c r="G110" i="2" s="1"/>
  <c r="H111" i="2"/>
  <c r="H110" i="2" s="1"/>
  <c r="G120" i="2"/>
  <c r="F120" i="2"/>
  <c r="G97" i="2"/>
  <c r="G91" i="2" s="1"/>
  <c r="H97" i="2"/>
  <c r="H91" i="2" s="1"/>
  <c r="H77" i="2"/>
  <c r="G8" i="2" l="1"/>
  <c r="G7" i="2" s="1"/>
  <c r="F7" i="2"/>
  <c r="H7" i="2"/>
  <c r="H196" i="2"/>
  <c r="H195" i="2" s="1"/>
  <c r="G196" i="2"/>
  <c r="G195" i="2" s="1"/>
  <c r="F196" i="2"/>
  <c r="F195" i="2" s="1"/>
  <c r="H192" i="2"/>
  <c r="H191" i="2" s="1"/>
  <c r="G192" i="2"/>
  <c r="G191" i="2" s="1"/>
  <c r="F192" i="2"/>
  <c r="F191" i="2" s="1"/>
  <c r="H187" i="2"/>
  <c r="H186" i="2" s="1"/>
  <c r="G187" i="2"/>
  <c r="G186" i="2" s="1"/>
  <c r="F187" i="2"/>
  <c r="F186" i="2" s="1"/>
  <c r="H182" i="2"/>
  <c r="H181" i="2" s="1"/>
  <c r="G182" i="2"/>
  <c r="G181" i="2" s="1"/>
  <c r="F182" i="2"/>
  <c r="F181" i="2" s="1"/>
  <c r="H176" i="2"/>
  <c r="H175" i="2" s="1"/>
  <c r="H174" i="2" s="1"/>
  <c r="G176" i="2"/>
  <c r="G175" i="2" s="1"/>
  <c r="G174" i="2" s="1"/>
  <c r="F176" i="2"/>
  <c r="F175" i="2" s="1"/>
  <c r="F174" i="2" s="1"/>
  <c r="H172" i="2"/>
  <c r="G172" i="2"/>
  <c r="F172" i="2"/>
  <c r="H170" i="2"/>
  <c r="G170" i="2"/>
  <c r="F170" i="2"/>
  <c r="F168" i="2"/>
  <c r="H164" i="2"/>
  <c r="G164" i="2"/>
  <c r="F164" i="2"/>
  <c r="H160" i="2"/>
  <c r="H159" i="2" s="1"/>
  <c r="G160" i="2"/>
  <c r="G159" i="2" s="1"/>
  <c r="F160" i="2"/>
  <c r="F159" i="2" s="1"/>
  <c r="H157" i="2"/>
  <c r="G157" i="2"/>
  <c r="F157" i="2"/>
  <c r="H155" i="2"/>
  <c r="G155" i="2"/>
  <c r="F155" i="2"/>
  <c r="H150" i="2"/>
  <c r="H149" i="2" s="1"/>
  <c r="G150" i="2"/>
  <c r="G149" i="2" s="1"/>
  <c r="F150" i="2"/>
  <c r="F149" i="2" s="1"/>
  <c r="G147" i="2"/>
  <c r="G141" i="2" s="1"/>
  <c r="H145" i="2"/>
  <c r="G145" i="2"/>
  <c r="F145" i="2"/>
  <c r="H141" i="2"/>
  <c r="F141" i="2"/>
  <c r="H140" i="2" l="1"/>
  <c r="H139" i="2" s="1"/>
  <c r="G140" i="2"/>
  <c r="G139" i="2" s="1"/>
  <c r="F140" i="2"/>
  <c r="F139" i="2" s="1"/>
  <c r="H163" i="2"/>
  <c r="H162" i="2" s="1"/>
  <c r="G163" i="2"/>
  <c r="G162" i="2" s="1"/>
  <c r="H154" i="2"/>
  <c r="H153" i="2" s="1"/>
  <c r="G180" i="2"/>
  <c r="F154" i="2"/>
  <c r="F153" i="2" s="1"/>
  <c r="G154" i="2"/>
  <c r="G153" i="2" s="1"/>
  <c r="F163" i="2"/>
  <c r="F162" i="2" s="1"/>
  <c r="F180" i="2"/>
  <c r="H180" i="2"/>
  <c r="H138" i="2" l="1"/>
  <c r="F138" i="2"/>
  <c r="G138" i="2"/>
  <c r="H269" i="2"/>
  <c r="G269" i="2"/>
  <c r="F269" i="2"/>
  <c r="H267" i="2"/>
  <c r="H266" i="2" s="1"/>
  <c r="G267" i="2"/>
  <c r="G266" i="2" s="1"/>
  <c r="F267" i="2"/>
  <c r="F266" i="2" s="1"/>
  <c r="H234" i="2"/>
  <c r="H233" i="2" s="1"/>
  <c r="H232" i="2" s="1"/>
  <c r="G234" i="2"/>
  <c r="G233" i="2" s="1"/>
  <c r="G231" i="2" s="1"/>
  <c r="F234" i="2"/>
  <c r="F233" i="2" s="1"/>
  <c r="H264" i="2"/>
  <c r="H263" i="2" s="1"/>
  <c r="G264" i="2"/>
  <c r="G263" i="2" s="1"/>
  <c r="F264" i="2"/>
  <c r="F263" i="2" s="1"/>
  <c r="H227" i="2"/>
  <c r="G227" i="2"/>
  <c r="F227" i="2"/>
  <c r="H224" i="2"/>
  <c r="H223" i="2" s="1"/>
  <c r="G224" i="2"/>
  <c r="G223" i="2" s="1"/>
  <c r="F224" i="2"/>
  <c r="F223" i="2" s="1"/>
  <c r="H213" i="2"/>
  <c r="G213" i="2"/>
  <c r="F213" i="2"/>
  <c r="H205" i="2"/>
  <c r="H204" i="2" s="1"/>
  <c r="H203" i="2" s="1"/>
  <c r="G205" i="2"/>
  <c r="G204" i="2" s="1"/>
  <c r="G203" i="2" s="1"/>
  <c r="F205" i="2"/>
  <c r="F204" i="2" s="1"/>
  <c r="F203" i="2" s="1"/>
  <c r="H201" i="2"/>
  <c r="H200" i="2" s="1"/>
  <c r="H199" i="2" s="1"/>
  <c r="G201" i="2"/>
  <c r="G200" i="2" s="1"/>
  <c r="G199" i="2" s="1"/>
  <c r="F201" i="2"/>
  <c r="F200" i="2" s="1"/>
  <c r="F199" i="2" s="1"/>
  <c r="H291" i="2"/>
  <c r="H290" i="2" s="1"/>
  <c r="G291" i="2"/>
  <c r="G290" i="2" s="1"/>
  <c r="F291" i="2"/>
  <c r="F290" i="2" s="1"/>
  <c r="H288" i="2"/>
  <c r="H287" i="2" s="1"/>
  <c r="G288" i="2"/>
  <c r="G287" i="2" s="1"/>
  <c r="F288" i="2"/>
  <c r="F287" i="2" s="1"/>
  <c r="H347" i="2"/>
  <c r="H346" i="2" s="1"/>
  <c r="H345" i="2" s="1"/>
  <c r="G347" i="2"/>
  <c r="G346" i="2" s="1"/>
  <c r="G345" i="2" s="1"/>
  <c r="F347" i="2"/>
  <c r="F346" i="2" s="1"/>
  <c r="F345" i="2" s="1"/>
  <c r="H210" i="2"/>
  <c r="G210" i="2"/>
  <c r="F210" i="2"/>
  <c r="H242" i="2"/>
  <c r="H241" i="2" s="1"/>
  <c r="G242" i="2"/>
  <c r="G241" i="2" s="1"/>
  <c r="F242" i="2"/>
  <c r="F241" i="2" s="1"/>
  <c r="H239" i="2"/>
  <c r="H238" i="2" s="1"/>
  <c r="G239" i="2"/>
  <c r="G238" i="2" s="1"/>
  <c r="F239" i="2"/>
  <c r="F238" i="2" s="1"/>
  <c r="F285" i="2" l="1"/>
  <c r="H209" i="2"/>
  <c r="H208" i="2" s="1"/>
  <c r="H198" i="2" s="1"/>
  <c r="F209" i="2"/>
  <c r="F208" i="2" s="1"/>
  <c r="F198" i="2" s="1"/>
  <c r="G209" i="2"/>
  <c r="G208" i="2" s="1"/>
  <c r="G198" i="2" s="1"/>
  <c r="G226" i="2"/>
  <c r="G222" i="2" s="1"/>
  <c r="G221" i="2" s="1"/>
  <c r="H285" i="2"/>
  <c r="G232" i="2"/>
  <c r="F231" i="2"/>
  <c r="F232" i="2"/>
  <c r="G285" i="2"/>
  <c r="H226" i="2"/>
  <c r="F226" i="2"/>
  <c r="H231" i="2"/>
  <c r="F222" i="2" l="1"/>
  <c r="F221" i="2" s="1"/>
  <c r="H222" i="2"/>
  <c r="H221" i="2" s="1"/>
  <c r="G253" i="2" l="1"/>
  <c r="G249" i="2" s="1"/>
  <c r="G237" i="2" s="1"/>
  <c r="G236" i="2" s="1"/>
  <c r="G6" i="2" s="1"/>
  <c r="H253" i="2"/>
  <c r="H249" i="2" s="1"/>
  <c r="H237" i="2" s="1"/>
  <c r="H236" i="2" s="1"/>
  <c r="H6" i="2" s="1"/>
  <c r="F253" i="2"/>
  <c r="F249" i="2" s="1"/>
  <c r="F237" i="2" s="1"/>
  <c r="F236" i="2" l="1"/>
  <c r="F6" i="2" s="1"/>
</calcChain>
</file>

<file path=xl/sharedStrings.xml><?xml version="1.0" encoding="utf-8"?>
<sst xmlns="http://schemas.openxmlformats.org/spreadsheetml/2006/main" count="1021" uniqueCount="400">
  <si>
    <t>Рз</t>
  </si>
  <si>
    <t>Пр</t>
  </si>
  <si>
    <t>ЦСР</t>
  </si>
  <si>
    <t>ВР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</si>
  <si>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</si>
  <si>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</si>
  <si>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</si>
  <si>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</si>
  <si>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</si>
  <si>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</si>
  <si>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</si>
  <si>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06</t>
  </si>
  <si>
    <t>0610382050</t>
  </si>
  <si>
    <t>Расходы на обеспечение деятельности председателя контрольно-счетной комиссии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</si>
  <si>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</si>
  <si>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</si>
  <si>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</si>
  <si>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</si>
  <si>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</si>
  <si>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</si>
  <si>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</si>
  <si>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</si>
  <si>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</si>
  <si>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</si>
  <si>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</si>
  <si>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</si>
  <si>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</si>
  <si>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</si>
  <si>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</si>
  <si>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</si>
  <si>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</si>
  <si>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</si>
  <si>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</si>
  <si>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</si>
  <si>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</si>
  <si>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0610478391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</si>
  <si>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</si>
  <si>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</si>
  <si>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</si>
  <si>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</si>
  <si>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</si>
  <si>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</si>
  <si>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</si>
  <si>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</si>
  <si>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</si>
  <si>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</si>
  <si>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</si>
  <si>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</si>
  <si>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</si>
  <si>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 расходам органов местного самоуправления Каменского муниципального района</t>
  </si>
  <si>
    <t>9910080350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</si>
  <si>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</si>
  <si>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</si>
  <si>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</si>
  <si>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</si>
  <si>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</si>
  <si>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</si>
  <si>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</si>
  <si>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</si>
  <si>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</si>
  <si>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</si>
  <si>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0320000000</t>
  </si>
  <si>
    <t>Основное мероприятие "Обеспечение проведения противоэпизоотических мероприятий"</t>
  </si>
  <si>
    <t>0320100000</t>
  </si>
  <si>
    <t>0340000000</t>
  </si>
  <si>
    <t>Основное мероприятие "Обеспечение деятельности МКУ "ИКЦ"</t>
  </si>
  <si>
    <t>0340100000</t>
  </si>
  <si>
    <t>0340100590</t>
  </si>
  <si>
    <t>Субсидии муниципальным предприятиям Каменского муниципального района</t>
  </si>
  <si>
    <t>0350181310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</si>
  <si>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</si>
  <si>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</si>
  <si>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</si>
  <si>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</si>
  <si>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</si>
  <si>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</si>
  <si>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</si>
  <si>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</si>
  <si>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</si>
  <si>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</si>
  <si>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</si>
  <si>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</si>
  <si>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</si>
  <si>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</si>
  <si>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</si>
  <si>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</si>
  <si>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</si>
  <si>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</si>
  <si>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</si>
  <si>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</si>
  <si>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</si>
  <si>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</si>
  <si>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</si>
  <si>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</si>
  <si>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</si>
  <si>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</si>
  <si>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</si>
  <si>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</si>
  <si>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07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</si>
  <si>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</si>
  <si>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</si>
  <si>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</si>
  <si>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</si>
  <si>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</si>
  <si>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</si>
  <si>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</si>
  <si>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</si>
  <si>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Укрепление материально-технической базы и оснащение оборудованием детских дкол искуств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</si>
  <si>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</si>
  <si>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</si>
  <si>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</si>
  <si>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</si>
  <si>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</si>
  <si>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</si>
  <si>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</si>
  <si>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</si>
  <si>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</si>
  <si>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08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</si>
  <si>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</si>
  <si>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</si>
  <si>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</si>
  <si>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</si>
  <si>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</si>
  <si>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</si>
  <si>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</si>
  <si>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</si>
  <si>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</si>
  <si>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</si>
  <si>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</si>
  <si>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</si>
  <si>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</si>
  <si>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</si>
  <si>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</si>
  <si>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</si>
  <si>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</si>
  <si>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</si>
  <si>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</si>
  <si>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</si>
  <si>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</si>
  <si>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</si>
  <si>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</si>
  <si>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</si>
  <si>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</si>
  <si>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</si>
  <si>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</si>
  <si>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</si>
  <si>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</si>
  <si>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</si>
  <si>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</si>
  <si>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</si>
  <si>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</si>
  <si>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</si>
  <si>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</si>
  <si>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</si>
  <si>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</si>
  <si>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</si>
  <si>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</si>
  <si>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</si>
  <si>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05</t>
  </si>
  <si>
    <t>12</t>
  </si>
  <si>
    <t>10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</si>
  <si>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</si>
  <si>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</si>
  <si>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</si>
  <si>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</si>
  <si>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</si>
  <si>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</si>
  <si>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</si>
  <si>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</si>
  <si>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</si>
  <si>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</si>
  <si>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</si>
  <si>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</si>
  <si>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</si>
  <si>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</si>
  <si>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</si>
  <si>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</si>
  <si>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</si>
  <si>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</si>
  <si>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</si>
  <si>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</si>
  <si>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</si>
  <si>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</si>
  <si>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</si>
  <si>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</si>
  <si>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01102S8750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</si>
  <si>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</si>
  <si>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</si>
  <si>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</si>
  <si>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</si>
  <si>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</si>
  <si>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</si>
  <si>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</si>
  <si>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</si>
  <si>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</si>
  <si>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</si>
  <si>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</si>
  <si>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</si>
  <si>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</si>
  <si>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</si>
  <si>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</si>
  <si>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</si>
  <si>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</si>
  <si>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</si>
  <si>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</si>
  <si>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</si>
  <si>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</si>
  <si>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</si>
  <si>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</si>
  <si>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</si>
  <si>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</si>
  <si>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</si>
  <si>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</si>
  <si>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</si>
  <si>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</si>
  <si>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</si>
  <si>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</si>
  <si>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</si>
  <si>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</si>
  <si>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</si>
  <si>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</si>
  <si>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</si>
  <si>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</si>
  <si>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</si>
  <si>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</si>
  <si>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</si>
  <si>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</si>
  <si>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</si>
  <si>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</si>
  <si>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</si>
  <si>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</si>
  <si>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</si>
  <si>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</si>
  <si>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</si>
  <si>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</si>
  <si>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</si>
  <si>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</si>
  <si>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</si>
  <si>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</si>
  <si>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</si>
  <si>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</si>
  <si>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</si>
  <si>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</si>
  <si>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</si>
  <si>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</si>
  <si>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</si>
  <si>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</si>
  <si>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</si>
  <si>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</si>
  <si>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</si>
  <si>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</si>
  <si>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</si>
  <si>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</si>
  <si>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</si>
  <si>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</si>
  <si>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</si>
  <si>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</si>
  <si>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</si>
  <si>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</si>
  <si>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11</t>
  </si>
  <si>
    <t>Подпрограмма "Развитие физической культуры и спорта"</t>
  </si>
  <si>
    <t>0190000000</t>
  </si>
  <si>
    <t>Основное мероприятие "Развитие физической культуры и сорта"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</si>
  <si>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</si>
  <si>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</si>
  <si>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</si>
  <si>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</si>
  <si>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</si>
  <si>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</si>
  <si>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Оснащение объектов спортивной инфраструктуры спортивно-технологическим оборудованием для создания спортивных полщадок (в целях достижения значений лополнительного результата)</t>
  </si>
  <si>
    <t>019Р5Д2281</t>
  </si>
  <si>
    <t>0610382010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</si>
  <si>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</si>
  <si>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</si>
  <si>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</si>
  <si>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</si>
  <si>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</si>
  <si>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</si>
  <si>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</si>
  <si>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</si>
  <si>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</si>
  <si>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</si>
  <si>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</si>
  <si>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</si>
  <si>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Зарезервированные средства в связи с особенностями исполнения бюджета</t>
  </si>
  <si>
    <t>081 04 80100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</si>
  <si>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</si>
  <si>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</si>
  <si>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</si>
  <si>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</si>
  <si>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</si>
  <si>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</si>
  <si>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Перечисления другим бюджетам бюджетной системы Российской Федерации (Межбюджетные трансферты)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</si>
  <si>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</si>
  <si>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</si>
  <si>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</si>
  <si>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</si>
  <si>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</si>
  <si>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</si>
  <si>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</si>
  <si>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</si>
  <si>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</si>
  <si>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</si>
  <si>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Иные межбюджетные трансферты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</si>
  <si>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</si>
  <si>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</si>
  <si>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</si>
  <si>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</si>
  <si>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</si>
  <si>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</si>
  <si>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</si>
  <si>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Софинансирование мероприятий по созданию объектов муниципальной собственности</t>
  </si>
  <si>
    <t>08204S8100</t>
  </si>
  <si>
    <t>Перечисления другим бюджетам бюджетной системы Российской Федерации (Субсидии, субвенции, дотации)</t>
  </si>
  <si>
    <t>14</t>
  </si>
  <si>
    <t>Основное мероприятие "Выравнивание бюджетной обеспеченности"</t>
  </si>
  <si>
    <t>0820100000</t>
  </si>
  <si>
    <t>Финансовая поддержка поселений в части обеспечения сбалансированности бюджетов поселений</t>
  </si>
  <si>
    <t>08202S8042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</si>
  <si>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</si>
  <si>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</si>
  <si>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</si>
  <si>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</si>
  <si>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</si>
  <si>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</si>
  <si>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</si>
  <si>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</si>
  <si>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</si>
  <si>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800</t>
  </si>
  <si>
    <t>500</t>
  </si>
  <si>
    <t>2024 год</t>
  </si>
  <si>
    <t>2025 год</t>
  </si>
  <si>
    <t xml:space="preserve"> сумма тыс. рублей</t>
  </si>
  <si>
    <t>0320178450</t>
  </si>
  <si>
    <t>03501S9260</t>
  </si>
  <si>
    <t>0710000000</t>
  </si>
  <si>
    <t>02201L5580</t>
  </si>
  <si>
    <t>Предоставление субсидий бюджетным, автономным учреждениям и иным некоммерческим организациям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</si>
  <si>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</si>
  <si>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</si>
  <si>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</si>
  <si>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036000000</t>
  </si>
  <si>
    <t>0360100000</t>
  </si>
  <si>
    <t>0360188680</t>
  </si>
  <si>
    <t>Поддержка социально ориентированных некоммерческих организаций</t>
  </si>
  <si>
    <t xml:space="preserve"> Предоставление субсидий бюджетным, автономным учреждениям и иным некоммерческим организациям</t>
  </si>
  <si>
    <t>0620000000</t>
  </si>
  <si>
    <t>0620100000</t>
  </si>
  <si>
    <t>0620180780</t>
  </si>
  <si>
    <t>Софинансирование мероприятия по обеспечению учащихся общеобразовательными учреждениями молочной продукцией</t>
  </si>
  <si>
    <t>01102S8130</t>
  </si>
  <si>
    <t xml:space="preserve">08204S8000 </t>
  </si>
  <si>
    <t xml:space="preserve">08204S9120 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</si>
  <si>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</si>
  <si>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08204L5760</t>
  </si>
  <si>
    <t>0820178050</t>
  </si>
  <si>
    <t>0820188050</t>
  </si>
  <si>
    <t>Основное мероприятие "Поддержка мер по обеспечению сбалансированности местных бюджетов"</t>
  </si>
  <si>
    <t>0820200000</t>
  </si>
  <si>
    <t>Подпрограмма "Информационное обеспечение агропромышленного комплекса, предприятий различных форм собственности. малых форм хозяйствования и населения Каменского муниципального района"</t>
  </si>
  <si>
    <t>Федеральный проект "Патриотическое воспитание граждан Российской Федерации"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</si>
  <si>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</si>
  <si>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>0110ЕВ00000</t>
  </si>
  <si>
    <t>0110ЕВ51790</t>
  </si>
  <si>
    <t>Муниципальная программа Каменского муниципального района "Развитие образования"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</si>
  <si>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</si>
  <si>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</si>
  <si>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</si>
  <si>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</si>
  <si>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</si>
  <si>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</si>
  <si>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</si>
  <si>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</si>
  <si>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 xml:space="preserve">Мероприятия в области физической культуры 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</si>
  <si>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</si>
  <si>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Основное мероприятие "Совершенствование управления муниципальной собственностью"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</si>
  <si>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</si>
  <si>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</si>
  <si>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</si>
  <si>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</si>
  <si>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главы администрации"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</si>
  <si>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</si>
  <si>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</si>
  <si>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 xml:space="preserve"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 </t>
  </si>
  <si>
    <t>Межбюджетные трансферты по переданным полномочиям по образованию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</si>
  <si>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</si>
  <si>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Основное мероприятие "Содействие и поддержка развития деятельности общественных организаций"</t>
  </si>
  <si>
    <t>Подпрограмма "Поддержка некоммерческих организаций Каменского муниципального района"</t>
  </si>
  <si>
    <t>Мероприятия в области социальной политики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</si>
  <si>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</si>
  <si>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</si>
  <si>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 xml:space="preserve">Приложение 7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 районном бюджете на 2024год и 
        плановый период 2025  и 2026 годов» </t>
  </si>
  <si>
    <t xml:space="preserve">Распределение бюджетных ассигнований по целевым статьям (муниципальным программам Каменского муниципального района и непрограммным направлениям деятельности), группам видов расходов, разделам, подразделам классификации расходов районного бюджета на 2024 год и плановый период 2025 и 2026 годов </t>
  </si>
  <si>
    <t>2026 год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</si>
  <si>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</si>
  <si>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>0110178400</t>
  </si>
  <si>
    <t>0820488450</t>
  </si>
  <si>
    <t>Поощрение победителей районного смотра-конкурса "Лучшее учреждение культуры"</t>
  </si>
  <si>
    <t>08204S8340</t>
  </si>
  <si>
    <t>Субсидии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</si>
</sst>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8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0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1" fontId="11" fillId="0" borderId="4" xfId="9" applyNumberFormat="1" applyFont="1" applyProtection="1">
      <alignment horizontal="center" vertical="top" shrinkToFit="1"/>
    </xf>
    <xf numFmtId="1" fontId="11" fillId="0" borderId="4" xfId="9" applyFont="1" applyProtection="1">
      <alignment horizontal="center" vertical="top" shrinkToFit="1"/>
    </xf>
    <xf numFmtId="49" fontId="11" fillId="0" borderId="4" xfId="9" applyNumberFormat="1" applyFont="1" applyProtection="1">
      <alignment horizontal="center" vertical="top" shrinkToFi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1" fontId="12" fillId="0" borderId="8" xfId="9" applyFont="1" applyBorder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7" xfId="9" applyNumberFormat="1" applyFont="1" applyBorder="1" applyAlignment="1" applyProtection="1">
      <alignment horizontal="center" vertical="top" shrinkToFit="1"/>
    </xf>
    <xf numFmtId="1" fontId="12" fillId="0" borderId="7" xfId="9" applyFont="1" applyBorder="1" applyProtection="1">
      <alignment horizontal="center" vertical="top" shrinkToFit="1"/>
    </xf>
    <xf numFmtId="1" fontId="12" fillId="0" borderId="10" xfId="9" applyNumberFormat="1" applyFont="1" applyBorder="1" applyProtection="1">
      <alignment horizontal="center" vertical="top" shrinkToFit="1"/>
    </xf>
    <xf numFmtId="1" fontId="12" fillId="0" borderId="10" xfId="9" applyFont="1" applyBorder="1" applyProtection="1">
      <alignment horizontal="center" vertical="top" shrinkToFit="1"/>
    </xf>
    <xf numFmtId="1" fontId="12" fillId="0" borderId="7" xfId="9" applyNumberFormat="1" applyFont="1" applyBorder="1" applyProtection="1">
      <alignment horizontal="center" vertical="top" shrinkToFit="1"/>
    </xf>
    <xf numFmtId="1" fontId="12" fillId="0" borderId="8" xfId="9" applyNumberFormat="1" applyFont="1" applyBorder="1" applyProtection="1">
      <alignment horizontal="center" vertical="top" shrinkToFit="1"/>
    </xf>
    <xf numFmtId="0" fontId="13" fillId="0" borderId="7" xfId="0" applyFont="1" applyBorder="1" applyAlignment="1">
      <alignment vertical="top" wrapText="1"/>
    </xf>
    <xf numFmtId="49" fontId="12" fillId="0" borderId="4" xfId="9" applyNumberFormat="1" applyFont="1" applyFill="1" applyProtection="1">
      <alignment horizontal="center" vertical="top" shrinkToFit="1"/>
    </xf>
    <xf numFmtId="49" fontId="11" fillId="0" borderId="8" xfId="9" applyNumberFormat="1" applyFont="1" applyBorder="1" applyProtection="1">
      <alignment horizontal="center" vertical="top" shrinkToFit="1"/>
    </xf>
    <xf numFmtId="1" fontId="11" fillId="0" borderId="8" xfId="9" applyFont="1" applyBorder="1" applyProtection="1">
      <alignment horizontal="center" vertical="top" shrinkToFit="1"/>
    </xf>
    <xf numFmtId="49" fontId="11" fillId="0" borderId="6" xfId="9" applyNumberFormat="1" applyFont="1" applyBorder="1" applyAlignment="1" applyProtection="1">
      <alignment horizontal="center" vertical="top" shrinkToFit="1"/>
    </xf>
    <xf numFmtId="1" fontId="11" fillId="0" borderId="6" xfId="9" applyFont="1" applyBorder="1" applyProtection="1">
      <alignment horizontal="center" vertical="top" shrinkToFit="1"/>
    </xf>
    <xf numFmtId="1" fontId="11" fillId="0" borderId="6" xfId="9" applyNumberFormat="1" applyFont="1" applyBorder="1" applyProtection="1">
      <alignment horizontal="center" vertical="top" shrinkToFit="1"/>
    </xf>
    <xf numFmtId="49" fontId="11" fillId="0" borderId="7" xfId="0" applyNumberFormat="1" applyFont="1" applyBorder="1" applyAlignment="1">
      <alignment horizontal="center" vertical="top" wrapText="1"/>
    </xf>
    <xf numFmtId="1" fontId="11" fillId="0" borderId="7" xfId="9" applyNumberFormat="1" applyFont="1" applyBorder="1" applyProtection="1">
      <alignment horizontal="center" vertical="top" shrinkToFit="1"/>
    </xf>
    <xf numFmtId="0" fontId="11" fillId="0" borderId="7" xfId="0" applyFont="1" applyBorder="1" applyAlignment="1">
      <alignment horizontal="center" vertical="top" wrapText="1"/>
    </xf>
    <xf numFmtId="49" fontId="11" fillId="0" borderId="6" xfId="9" applyNumberFormat="1" applyFont="1" applyBorder="1" applyProtection="1">
      <alignment horizontal="center" vertical="top" shrinkToFit="1"/>
    </xf>
    <xf numFmtId="0" fontId="8" fillId="0" borderId="1" xfId="2" applyNumberFormat="1" applyFont="1" applyProtection="1"/>
    <xf numFmtId="0" fontId="0" fillId="0" borderId="0" xfId="0" applyFont="1" applyProtection="1">
      <protection locked="0"/>
    </xf>
    <xf numFmtId="0" fontId="14" fillId="0" borderId="3" xfId="6" applyFont="1">
      <alignment horizontal="center" vertical="center" wrapText="1"/>
    </xf>
    <xf numFmtId="0" fontId="14" fillId="0" borderId="3" xfId="7" applyNumberFormat="1" applyFont="1" applyProtection="1">
      <alignment horizontal="center"/>
    </xf>
    <xf numFmtId="0" fontId="15" fillId="0" borderId="13" xfId="7" applyNumberFormat="1" applyFont="1" applyBorder="1" applyProtection="1">
      <alignment horizontal="center"/>
    </xf>
    <xf numFmtId="0" fontId="15" fillId="0" borderId="4" xfId="8" applyNumberFormat="1" applyFont="1" applyProtection="1">
      <alignment horizontal="left" vertical="top" wrapText="1"/>
    </xf>
    <xf numFmtId="0" fontId="14" fillId="0" borderId="4" xfId="8" applyNumberFormat="1" applyFont="1" applyProtection="1">
      <alignment horizontal="left" vertical="top" wrapText="1"/>
    </xf>
    <xf numFmtId="0" fontId="13" fillId="0" borderId="7" xfId="0" applyFont="1" applyBorder="1" applyAlignment="1" applyProtection="1">
      <alignment wrapText="1"/>
      <protection locked="0"/>
    </xf>
    <xf numFmtId="0" fontId="15" fillId="0" borderId="8" xfId="8" applyNumberFormat="1" applyFont="1" applyBorder="1" applyProtection="1">
      <alignment horizontal="left" vertical="top" wrapText="1"/>
    </xf>
    <xf numFmtId="0" fontId="16" fillId="0" borderId="4" xfId="8" applyNumberFormat="1" applyFont="1" applyProtection="1">
      <alignment horizontal="left" vertical="top" wrapText="1"/>
    </xf>
    <xf numFmtId="0" fontId="13" fillId="0" borderId="4" xfId="8" applyNumberFormat="1" applyFont="1" applyProtection="1">
      <alignment horizontal="left" vertical="top" wrapText="1"/>
    </xf>
    <xf numFmtId="0" fontId="16" fillId="0" borderId="6" xfId="8" applyNumberFormat="1" applyFont="1" applyBorder="1" applyProtection="1">
      <alignment horizontal="left" vertical="top" wrapText="1"/>
    </xf>
    <xf numFmtId="0" fontId="13" fillId="0" borderId="7" xfId="8" applyNumberFormat="1" applyFont="1" applyBorder="1" applyProtection="1">
      <alignment horizontal="left" vertical="top" wrapText="1"/>
    </xf>
    <xf numFmtId="0" fontId="13" fillId="0" borderId="8" xfId="8" applyNumberFormat="1" applyFont="1" applyBorder="1" applyProtection="1">
      <alignment horizontal="left" vertical="top" wrapText="1"/>
    </xf>
    <xf numFmtId="0" fontId="16" fillId="0" borderId="7" xfId="8" applyNumberFormat="1" applyFont="1" applyBorder="1" applyProtection="1">
      <alignment horizontal="left" vertical="top" wrapText="1"/>
    </xf>
    <xf numFmtId="0" fontId="14" fillId="0" borderId="4" xfId="8" applyNumberFormat="1" applyFont="1" applyFill="1" applyProtection="1">
      <alignment horizontal="left" vertical="top" wrapText="1"/>
    </xf>
    <xf numFmtId="164" fontId="2" fillId="0" borderId="3" xfId="6" applyNumberFormat="1" applyFont="1">
      <alignment horizontal="center" vertical="center" wrapText="1"/>
    </xf>
    <xf numFmtId="164" fontId="11" fillId="0" borderId="4" xfId="10" applyNumberFormat="1" applyFont="1" applyProtection="1">
      <alignment horizontal="right" vertical="top" shrinkToFit="1"/>
    </xf>
    <xf numFmtId="164" fontId="12" fillId="0" borderId="4" xfId="10" applyNumberFormat="1" applyFont="1" applyProtection="1">
      <alignment horizontal="right" vertical="top" shrinkToFit="1"/>
    </xf>
    <xf numFmtId="164" fontId="11" fillId="0" borderId="6" xfId="10" applyNumberFormat="1" applyFont="1" applyBorder="1" applyProtection="1">
      <alignment horizontal="right" vertical="top" shrinkToFit="1"/>
    </xf>
    <xf numFmtId="164" fontId="12" fillId="0" borderId="7" xfId="10" applyNumberFormat="1" applyFont="1" applyBorder="1" applyProtection="1">
      <alignment horizontal="right" vertical="top" shrinkToFit="1"/>
    </xf>
    <xf numFmtId="164" fontId="12" fillId="0" borderId="11" xfId="10" applyNumberFormat="1" applyFont="1" applyBorder="1" applyProtection="1">
      <alignment horizontal="right" vertical="top" shrinkToFit="1"/>
    </xf>
    <xf numFmtId="164" fontId="12" fillId="0" borderId="8" xfId="10" applyNumberFormat="1" applyFont="1" applyBorder="1" applyProtection="1">
      <alignment horizontal="right" vertical="top" shrinkToFit="1"/>
    </xf>
    <xf numFmtId="164" fontId="12" fillId="0" borderId="9" xfId="10" applyNumberFormat="1" applyFont="1" applyBorder="1" applyProtection="1">
      <alignment horizontal="right" vertical="top" shrinkToFit="1"/>
    </xf>
    <xf numFmtId="164" fontId="11" fillId="0" borderId="7" xfId="10" applyNumberFormat="1" applyFont="1" applyBorder="1" applyProtection="1">
      <alignment horizontal="right" vertical="top" shrinkToFit="1"/>
    </xf>
    <xf numFmtId="49" fontId="2" fillId="0" borderId="4" xfId="9" applyNumberFormat="1" applyFont="1" applyProtection="1">
      <alignment horizontal="center" vertical="top" shrinkToFit="1"/>
    </xf>
    <xf numFmtId="0" fontId="13" fillId="0" borderId="7" xfId="0" applyNumberFormat="1" applyFont="1" applyFill="1" applyBorder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3" fillId="0" borderId="10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49" fontId="2" fillId="0" borderId="3" xfId="6" applyNumberFormat="1" applyFont="1" applyProtection="1">
      <alignment horizontal="center" vertical="center" wrapText="1"/>
    </xf>
    <xf numFmtId="0" fontId="2" fillId="0" borderId="3" xfId="6" applyNumberFormat="1" applyFont="1" applyProtection="1">
      <alignment horizontal="center" vertical="center" wrapText="1"/>
    </xf>
    <xf numFmtId="49" fontId="2" fillId="0" borderId="3" xfId="7" applyNumberFormat="1" applyFont="1" applyProtection="1">
      <alignment horizontal="center"/>
    </xf>
    <xf numFmtId="0" fontId="2" fillId="0" borderId="3" xfId="7" applyNumberFormat="1" applyFont="1" applyProtection="1">
      <alignment horizontal="center"/>
    </xf>
    <xf numFmtId="49" fontId="4" fillId="0" borderId="13" xfId="7" applyNumberFormat="1" applyFont="1" applyBorder="1" applyProtection="1">
      <alignment horizontal="center"/>
    </xf>
    <xf numFmtId="0" fontId="4" fillId="0" borderId="13" xfId="7" applyNumberFormat="1" applyFont="1" applyBorder="1" applyProtection="1">
      <alignment horizontal="center"/>
    </xf>
    <xf numFmtId="164" fontId="4" fillId="0" borderId="13" xfId="7" applyNumberFormat="1" applyFont="1" applyBorder="1" applyProtection="1">
      <alignment horizontal="center"/>
    </xf>
    <xf numFmtId="49" fontId="4" fillId="0" borderId="4" xfId="9" applyNumberFormat="1" applyFont="1" applyProtection="1">
      <alignment horizontal="center" vertical="top" shrinkToFit="1"/>
    </xf>
    <xf numFmtId="1" fontId="4" fillId="0" borderId="4" xfId="9" applyFont="1" applyProtection="1">
      <alignment horizontal="center" vertical="top" shrinkToFit="1"/>
    </xf>
    <xf numFmtId="1" fontId="4" fillId="0" borderId="4" xfId="9" applyNumberFormat="1" applyFont="1" applyProtection="1">
      <alignment horizontal="center" vertical="top" shrinkToFit="1"/>
    </xf>
    <xf numFmtId="164" fontId="4" fillId="0" borderId="4" xfId="10" applyNumberFormat="1" applyFont="1" applyProtection="1">
      <alignment horizontal="right" vertical="top" shrinkToFit="1"/>
    </xf>
    <xf numFmtId="1" fontId="2" fillId="0" borderId="4" xfId="9" applyFont="1" applyProtection="1">
      <alignment horizontal="center" vertical="top" shrinkToFit="1"/>
    </xf>
    <xf numFmtId="1" fontId="2" fillId="0" borderId="4" xfId="9" applyNumberFormat="1" applyFont="1" applyProtection="1">
      <alignment horizontal="center" vertical="top" shrinkToFit="1"/>
    </xf>
    <xf numFmtId="164" fontId="2" fillId="0" borderId="4" xfId="10" applyNumberFormat="1" applyFont="1" applyProtection="1">
      <alignment horizontal="right" vertical="top" shrinkToFit="1"/>
    </xf>
    <xf numFmtId="49" fontId="2" fillId="0" borderId="4" xfId="9" applyNumberFormat="1" applyFont="1" applyFill="1" applyProtection="1">
      <alignment horizontal="center" vertical="top" shrinkToFit="1"/>
    </xf>
    <xf numFmtId="49" fontId="2" fillId="0" borderId="6" xfId="9" applyNumberFormat="1" applyFont="1" applyBorder="1" applyProtection="1">
      <alignment horizontal="center" vertical="top" shrinkToFit="1"/>
    </xf>
    <xf numFmtId="1" fontId="2" fillId="0" borderId="6" xfId="9" applyNumberFormat="1" applyFont="1" applyBorder="1" applyProtection="1">
      <alignment horizontal="center" vertical="top" shrinkToFit="1"/>
    </xf>
    <xf numFmtId="164" fontId="2" fillId="0" borderId="6" xfId="10" applyNumberFormat="1" applyFont="1" applyBorder="1" applyProtection="1">
      <alignment horizontal="right" vertical="top" shrinkToFit="1"/>
    </xf>
    <xf numFmtId="49" fontId="2" fillId="0" borderId="7" xfId="9" applyNumberFormat="1" applyFont="1" applyBorder="1" applyProtection="1">
      <alignment horizontal="center" vertical="top" shrinkToFit="1"/>
    </xf>
    <xf numFmtId="0" fontId="12" fillId="0" borderId="7" xfId="0" applyFont="1" applyBorder="1" applyProtection="1">
      <protection locked="0"/>
    </xf>
    <xf numFmtId="1" fontId="2" fillId="0" borderId="7" xfId="9" applyNumberFormat="1" applyFont="1" applyBorder="1" applyProtection="1">
      <alignment horizontal="center" vertical="top" shrinkToFit="1"/>
    </xf>
    <xf numFmtId="164" fontId="12" fillId="0" borderId="7" xfId="0" applyNumberFormat="1" applyFont="1" applyBorder="1" applyProtection="1">
      <protection locked="0"/>
    </xf>
    <xf numFmtId="49" fontId="2" fillId="0" borderId="12" xfId="9" applyNumberFormat="1" applyFont="1" applyBorder="1" applyProtection="1">
      <alignment horizontal="center" vertical="top" shrinkToFit="1"/>
    </xf>
    <xf numFmtId="0" fontId="12" fillId="0" borderId="12" xfId="0" applyFont="1" applyBorder="1" applyProtection="1">
      <protection locked="0"/>
    </xf>
    <xf numFmtId="1" fontId="2" fillId="0" borderId="12" xfId="9" applyNumberFormat="1" applyFont="1" applyBorder="1" applyProtection="1">
      <alignment horizontal="center" vertical="top" shrinkToFit="1"/>
    </xf>
    <xf numFmtId="164" fontId="12" fillId="0" borderId="12" xfId="0" applyNumberFormat="1" applyFont="1" applyBorder="1" applyProtection="1">
      <protection locked="0"/>
    </xf>
    <xf numFmtId="49" fontId="4" fillId="0" borderId="8" xfId="9" applyNumberFormat="1" applyFont="1" applyBorder="1" applyProtection="1">
      <alignment horizontal="center" vertical="top" shrinkToFit="1"/>
    </xf>
    <xf numFmtId="1" fontId="4" fillId="0" borderId="8" xfId="9" applyFont="1" applyFill="1" applyBorder="1" applyProtection="1">
      <alignment horizontal="center" vertical="top" shrinkToFit="1"/>
    </xf>
    <xf numFmtId="1" fontId="4" fillId="0" borderId="8" xfId="9" applyNumberFormat="1" applyFont="1" applyBorder="1" applyProtection="1">
      <alignment horizontal="center" vertical="top" shrinkToFit="1"/>
    </xf>
    <xf numFmtId="164" fontId="4" fillId="0" borderId="8" xfId="10" applyNumberFormat="1" applyFont="1" applyFill="1" applyBorder="1" applyProtection="1">
      <alignment horizontal="right" vertical="top" shrinkToFit="1"/>
    </xf>
    <xf numFmtId="1" fontId="2" fillId="0" borderId="4" xfId="9" applyFont="1" applyFill="1" applyProtection="1">
      <alignment horizontal="center" vertical="top" shrinkToFit="1"/>
    </xf>
    <xf numFmtId="164" fontId="2" fillId="0" borderId="4" xfId="10" applyNumberFormat="1" applyFont="1" applyFill="1" applyProtection="1">
      <alignment horizontal="right" vertical="top" shrinkToFit="1"/>
    </xf>
    <xf numFmtId="1" fontId="2" fillId="0" borderId="4" xfId="9" applyNumberFormat="1" applyFont="1" applyFill="1" applyProtection="1">
      <alignment horizontal="center" vertical="top" shrinkToFi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49" fontId="12" fillId="0" borderId="6" xfId="9" applyNumberFormat="1" applyFont="1" applyBorder="1" applyProtection="1">
      <alignment horizontal="center" vertical="top" shrinkToFit="1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164" fontId="12" fillId="0" borderId="6" xfId="10" applyNumberFormat="1" applyFont="1" applyBorder="1" applyProtection="1">
      <alignment horizontal="right" vertical="top" shrinkToFit="1"/>
    </xf>
    <xf numFmtId="164" fontId="12" fillId="0" borderId="0" xfId="0" applyNumberFormat="1" applyFont="1" applyProtection="1">
      <protection locked="0"/>
    </xf>
    <xf numFmtId="1" fontId="2" fillId="0" borderId="3" xfId="7" applyNumberFormat="1" applyFont="1" applyProtection="1">
      <alignment horizontal="center"/>
    </xf>
    <xf numFmtId="0" fontId="17" fillId="0" borderId="0" xfId="0" applyFont="1" applyProtection="1">
      <protection locked="0"/>
    </xf>
    <xf numFmtId="49" fontId="17" fillId="0" borderId="0" xfId="0" applyNumberFormat="1" applyFont="1" applyProtection="1">
      <protection locked="0"/>
    </xf>
    <xf numFmtId="164" fontId="17" fillId="0" borderId="1" xfId="0" applyNumberFormat="1" applyFont="1" applyBorder="1" applyAlignment="1" applyProtection="1">
      <alignment horizontal="center"/>
      <protection locked="0"/>
    </xf>
    <xf numFmtId="164" fontId="17" fillId="0" borderId="0" xfId="0" applyNumberFormat="1" applyFont="1" applyAlignment="1" applyProtection="1">
      <alignment horizontal="center" wrapText="1"/>
      <protection locked="0"/>
    </xf>
    <xf numFmtId="0" fontId="17" fillId="0" borderId="1" xfId="0" applyFont="1" applyBorder="1" applyAlignment="1" applyProtection="1">
      <alignment horizontal="center" wrapText="1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8"/>
  <sheetViews>
    <sheetView tabSelected="1" view="pageBreakPreview" topLeftCell="A342" zoomScale="120" zoomScaleSheetLayoutView="120" workbookViewId="0">
      <selection activeCell="A323" sqref="A323"/>
    </sheetView>
  </sheetViews>
  <sheetFormatPr defaultRowHeight="15" x14ac:dyDescent="0.25"/>
  <cols>
    <col min="1" max="1" width="33.42578125" style="58" customWidth="1"/>
    <col min="2" max="2" width="12.7109375" style="98" customWidth="1"/>
    <col min="3" max="3" width="5.42578125" style="99" customWidth="1"/>
    <col min="4" max="5" width="6.140625" style="99" customWidth="1"/>
    <col min="6" max="6" width="16.42578125" style="101" customWidth="1"/>
    <col min="7" max="7" width="17" style="101" customWidth="1"/>
    <col min="8" max="8" width="16.85546875" style="101" customWidth="1"/>
    <col min="9" max="9" width="9.7109375" style="1" customWidth="1"/>
    <col min="10" max="16384" width="9.140625" style="1"/>
  </cols>
  <sheetData>
    <row r="1" spans="1:9" s="103" customFormat="1" ht="70.5" customHeight="1" x14ac:dyDescent="0.25">
      <c r="B1" s="104"/>
      <c r="F1" s="106" t="s">
        <v>391</v>
      </c>
      <c r="G1" s="106"/>
      <c r="H1" s="106"/>
    </row>
    <row r="2" spans="1:9" s="103" customFormat="1" ht="52.5" customHeight="1" x14ac:dyDescent="0.25">
      <c r="A2" s="107" t="s">
        <v>392</v>
      </c>
      <c r="B2" s="107"/>
      <c r="C2" s="107"/>
      <c r="D2" s="107"/>
      <c r="E2" s="107"/>
      <c r="F2" s="107"/>
      <c r="G2" s="107"/>
      <c r="H2" s="107"/>
    </row>
    <row r="3" spans="1:9" s="103" customFormat="1" ht="16.5" thickBot="1" x14ac:dyDescent="0.3">
      <c r="B3" s="104"/>
      <c r="F3" s="105" t="s">
        <v>332</v>
      </c>
      <c r="G3" s="105"/>
      <c r="H3" s="105"/>
    </row>
    <row r="4" spans="1:9" s="32" customFormat="1" ht="28.5" customHeight="1" thickBot="1" x14ac:dyDescent="0.3">
      <c r="A4" s="33"/>
      <c r="B4" s="61" t="s">
        <v>2</v>
      </c>
      <c r="C4" s="62" t="s">
        <v>3</v>
      </c>
      <c r="D4" s="62" t="s">
        <v>0</v>
      </c>
      <c r="E4" s="62" t="s">
        <v>1</v>
      </c>
      <c r="F4" s="47" t="s">
        <v>330</v>
      </c>
      <c r="G4" s="47" t="s">
        <v>331</v>
      </c>
      <c r="H4" s="47" t="s">
        <v>393</v>
      </c>
      <c r="I4" s="31"/>
    </row>
    <row r="5" spans="1:9" ht="12.95" customHeight="1" thickBot="1" x14ac:dyDescent="0.3">
      <c r="A5" s="34">
        <v>1</v>
      </c>
      <c r="B5" s="63">
        <v>5</v>
      </c>
      <c r="C5" s="64">
        <v>6</v>
      </c>
      <c r="D5" s="64">
        <v>3</v>
      </c>
      <c r="E5" s="64">
        <v>4</v>
      </c>
      <c r="F5" s="102">
        <v>12</v>
      </c>
      <c r="G5" s="102">
        <v>13</v>
      </c>
      <c r="H5" s="102">
        <v>14</v>
      </c>
      <c r="I5" s="2"/>
    </row>
    <row r="6" spans="1:9" s="4" customFormat="1" ht="12.95" customHeight="1" x14ac:dyDescent="0.25">
      <c r="A6" s="35" t="s">
        <v>323</v>
      </c>
      <c r="B6" s="65"/>
      <c r="C6" s="66"/>
      <c r="D6" s="66"/>
      <c r="E6" s="66"/>
      <c r="F6" s="67">
        <f>F7+F138+F198+F221+F231+F236+F285+F294+F345</f>
        <v>782611.23659999995</v>
      </c>
      <c r="G6" s="67">
        <f>G7+G138+G198+G221+G231+G236+G285+G294+G345</f>
        <v>768170.06529000006</v>
      </c>
      <c r="H6" s="67">
        <f>H7+H138+H198+H221+H231+H236+H285+H294+H345</f>
        <v>691934.37862000009</v>
      </c>
      <c r="I6" s="3"/>
    </row>
    <row r="7" spans="1:9" s="4" customFormat="1" ht="43.5" customHeight="1" x14ac:dyDescent="0.25">
      <c r="A7" s="36" t="s">
        <v>364</v>
      </c>
      <c r="B7" s="68" t="s">
        <v>161</v>
      </c>
      <c r="C7" s="69"/>
      <c r="D7" s="70"/>
      <c r="E7" s="70"/>
      <c r="F7" s="71">
        <f>F8+F56+F77+F91+F106+F110+F120+F129</f>
        <v>350627.59299999999</v>
      </c>
      <c r="G7" s="71">
        <f>G8+G56+G77+G91+G106+G110+G120+G129</f>
        <v>372172.59300000005</v>
      </c>
      <c r="H7" s="71">
        <f>H8+H56+H77+H91+H106+H110+H120+H129</f>
        <v>390896.99300000007</v>
      </c>
      <c r="I7" s="3"/>
    </row>
    <row r="8" spans="1:9" s="4" customFormat="1" ht="25.5" x14ac:dyDescent="0.25">
      <c r="A8" s="37" t="s">
        <v>166</v>
      </c>
      <c r="B8" s="56" t="s">
        <v>167</v>
      </c>
      <c r="C8" s="72"/>
      <c r="D8" s="73"/>
      <c r="E8" s="73"/>
      <c r="F8" s="74">
        <f>F9+F21+F43</f>
        <v>280964.89299999998</v>
      </c>
      <c r="G8" s="74">
        <f t="shared" ref="G8:H8" si="0">G9+G21+G43</f>
        <v>299069.99300000002</v>
      </c>
      <c r="H8" s="74">
        <f t="shared" si="0"/>
        <v>314163.09300000005</v>
      </c>
      <c r="I8" s="3"/>
    </row>
    <row r="9" spans="1:9" s="4" customFormat="1" ht="25.5" x14ac:dyDescent="0.25">
      <c r="A9" s="37" t="s">
        <v>168</v>
      </c>
      <c r="B9" s="56" t="s">
        <v>169</v>
      </c>
      <c r="C9" s="72"/>
      <c r="D9" s="73"/>
      <c r="E9" s="73"/>
      <c r="F9" s="74">
        <f>F10+F15+F19</f>
        <v>64233.3</v>
      </c>
      <c r="G9" s="74">
        <f t="shared" ref="G9:H9" si="1">G10+G15+G19</f>
        <v>65888.3</v>
      </c>
      <c r="H9" s="74">
        <f t="shared" si="1"/>
        <v>67932</v>
      </c>
      <c r="I9" s="3"/>
    </row>
    <row r="10" spans="1:9" s="4" customFormat="1" ht="38.25" x14ac:dyDescent="0.25">
      <c r="A10" s="37" t="s">
        <v>40</v>
      </c>
      <c r="B10" s="56" t="s">
        <v>170</v>
      </c>
      <c r="C10" s="72"/>
      <c r="D10" s="73"/>
      <c r="E10" s="73"/>
      <c r="F10" s="74">
        <f>SUM(F11:F14)</f>
        <v>31931.600000000002</v>
      </c>
      <c r="G10" s="74">
        <f>SUM(G11:G14)</f>
        <v>31961.5</v>
      </c>
      <c r="H10" s="74">
        <f>SUM(H11:H14)</f>
        <v>32102.600000000002</v>
      </c>
      <c r="I10" s="3"/>
    </row>
    <row r="11" spans="1:9" s="4" customFormat="1" ht="89.25" x14ac:dyDescent="0.25">
      <c r="A11" s="37" t="s">
        <v>324</v>
      </c>
      <c r="B11" s="56" t="s">
        <v>170</v>
      </c>
      <c r="C11" s="73">
        <v>100</v>
      </c>
      <c r="D11" s="73" t="s">
        <v>98</v>
      </c>
      <c r="E11" s="73" t="s">
        <v>4</v>
      </c>
      <c r="F11" s="74">
        <v>9512.7000000000007</v>
      </c>
      <c r="G11" s="74">
        <v>9940.7999999999993</v>
      </c>
      <c r="H11" s="74">
        <v>10362.700000000001</v>
      </c>
      <c r="I11" s="3"/>
    </row>
    <row r="12" spans="1:9" s="4" customFormat="1" ht="38.25" x14ac:dyDescent="0.25">
      <c r="A12" s="37" t="s">
        <v>325</v>
      </c>
      <c r="B12" s="56" t="s">
        <v>170</v>
      </c>
      <c r="C12" s="73">
        <v>200</v>
      </c>
      <c r="D12" s="73" t="s">
        <v>98</v>
      </c>
      <c r="E12" s="73" t="s">
        <v>4</v>
      </c>
      <c r="F12" s="74">
        <v>5856.2</v>
      </c>
      <c r="G12" s="74">
        <v>5886.8</v>
      </c>
      <c r="H12" s="74">
        <v>6471.6</v>
      </c>
      <c r="I12" s="3"/>
    </row>
    <row r="13" spans="1:9" s="4" customFormat="1" ht="38.25" x14ac:dyDescent="0.25">
      <c r="A13" s="37" t="s">
        <v>337</v>
      </c>
      <c r="B13" s="56" t="s">
        <v>170</v>
      </c>
      <c r="C13" s="73">
        <v>600</v>
      </c>
      <c r="D13" s="73" t="s">
        <v>98</v>
      </c>
      <c r="E13" s="73" t="s">
        <v>4</v>
      </c>
      <c r="F13" s="74">
        <v>16411.7</v>
      </c>
      <c r="G13" s="74">
        <v>15982.9</v>
      </c>
      <c r="H13" s="74">
        <v>15105</v>
      </c>
      <c r="I13" s="3"/>
    </row>
    <row r="14" spans="1:9" s="4" customFormat="1" x14ac:dyDescent="0.25">
      <c r="A14" s="37" t="s">
        <v>326</v>
      </c>
      <c r="B14" s="56" t="s">
        <v>170</v>
      </c>
      <c r="C14" s="73">
        <v>800</v>
      </c>
      <c r="D14" s="73" t="s">
        <v>98</v>
      </c>
      <c r="E14" s="73" t="s">
        <v>4</v>
      </c>
      <c r="F14" s="74">
        <v>151</v>
      </c>
      <c r="G14" s="74">
        <v>151</v>
      </c>
      <c r="H14" s="74">
        <v>163.30000000000001</v>
      </c>
      <c r="I14" s="3"/>
    </row>
    <row r="15" spans="1:9" s="4" customFormat="1" ht="51" x14ac:dyDescent="0.25">
      <c r="A15" s="37" t="s">
        <v>171</v>
      </c>
      <c r="B15" s="56" t="s">
        <v>172</v>
      </c>
      <c r="C15" s="72"/>
      <c r="D15" s="73"/>
      <c r="E15" s="73"/>
      <c r="F15" s="74">
        <f>F16+F17+F18</f>
        <v>32051.7</v>
      </c>
      <c r="G15" s="74">
        <f t="shared" ref="G15:H15" si="2">G16+G17+G18</f>
        <v>33676.800000000003</v>
      </c>
      <c r="H15" s="74">
        <f t="shared" si="2"/>
        <v>35579.4</v>
      </c>
      <c r="I15" s="3"/>
    </row>
    <row r="16" spans="1:9" s="4" customFormat="1" ht="89.25" x14ac:dyDescent="0.25">
      <c r="A16" s="37" t="s">
        <v>324</v>
      </c>
      <c r="B16" s="56" t="s">
        <v>172</v>
      </c>
      <c r="C16" s="73">
        <v>100</v>
      </c>
      <c r="D16" s="73" t="s">
        <v>98</v>
      </c>
      <c r="E16" s="73" t="s">
        <v>4</v>
      </c>
      <c r="F16" s="74">
        <v>11718</v>
      </c>
      <c r="G16" s="74">
        <v>12312.1</v>
      </c>
      <c r="H16" s="74">
        <v>13007.6</v>
      </c>
      <c r="I16" s="3"/>
    </row>
    <row r="17" spans="1:9" s="4" customFormat="1" ht="38.25" x14ac:dyDescent="0.25">
      <c r="A17" s="37" t="s">
        <v>325</v>
      </c>
      <c r="B17" s="56" t="s">
        <v>172</v>
      </c>
      <c r="C17" s="73">
        <v>200</v>
      </c>
      <c r="D17" s="73" t="s">
        <v>98</v>
      </c>
      <c r="E17" s="73" t="s">
        <v>4</v>
      </c>
      <c r="F17" s="74">
        <v>110</v>
      </c>
      <c r="G17" s="74">
        <v>115.6</v>
      </c>
      <c r="H17" s="74">
        <v>122.2</v>
      </c>
      <c r="I17" s="3"/>
    </row>
    <row r="18" spans="1:9" s="4" customFormat="1" ht="38.25" x14ac:dyDescent="0.25">
      <c r="A18" s="37" t="s">
        <v>337</v>
      </c>
      <c r="B18" s="56" t="s">
        <v>172</v>
      </c>
      <c r="C18" s="73">
        <v>600</v>
      </c>
      <c r="D18" s="73" t="s">
        <v>98</v>
      </c>
      <c r="E18" s="73" t="s">
        <v>4</v>
      </c>
      <c r="F18" s="74">
        <v>20223.7</v>
      </c>
      <c r="G18" s="74">
        <v>21249.1</v>
      </c>
      <c r="H18" s="74">
        <v>22449.599999999999</v>
      </c>
      <c r="I18" s="3"/>
    </row>
    <row r="19" spans="1:9" s="4" customFormat="1" ht="89.25" x14ac:dyDescent="0.25">
      <c r="A19" s="37" t="s">
        <v>394</v>
      </c>
      <c r="B19" s="56" t="s">
        <v>395</v>
      </c>
      <c r="C19" s="73"/>
      <c r="D19" s="73" t="s">
        <v>98</v>
      </c>
      <c r="E19" s="73" t="s">
        <v>4</v>
      </c>
      <c r="F19" s="74">
        <f>F20</f>
        <v>250</v>
      </c>
      <c r="G19" s="74">
        <f t="shared" ref="G19:H19" si="3">G20</f>
        <v>250</v>
      </c>
      <c r="H19" s="74">
        <f t="shared" si="3"/>
        <v>250</v>
      </c>
      <c r="I19" s="3"/>
    </row>
    <row r="20" spans="1:9" s="4" customFormat="1" ht="38.25" x14ac:dyDescent="0.25">
      <c r="A20" s="46" t="s">
        <v>337</v>
      </c>
      <c r="B20" s="75" t="s">
        <v>395</v>
      </c>
      <c r="C20" s="73">
        <v>600</v>
      </c>
      <c r="D20" s="73" t="s">
        <v>98</v>
      </c>
      <c r="E20" s="73" t="s">
        <v>4</v>
      </c>
      <c r="F20" s="74">
        <v>250</v>
      </c>
      <c r="G20" s="74">
        <v>250</v>
      </c>
      <c r="H20" s="74">
        <v>250</v>
      </c>
      <c r="I20" s="3"/>
    </row>
    <row r="21" spans="1:9" s="4" customFormat="1" ht="25.5" x14ac:dyDescent="0.25">
      <c r="A21" s="37" t="s">
        <v>173</v>
      </c>
      <c r="B21" s="56" t="s">
        <v>174</v>
      </c>
      <c r="C21" s="72"/>
      <c r="D21" s="73"/>
      <c r="E21" s="73"/>
      <c r="F21" s="74">
        <f>F22+F32+F34+F38+F26+F29+F40</f>
        <v>214074.39999999997</v>
      </c>
      <c r="G21" s="74">
        <f t="shared" ref="G21:H21" si="4">G22+G32+G34+G38+G26+G29+G40</f>
        <v>230524.5</v>
      </c>
      <c r="H21" s="74">
        <f t="shared" si="4"/>
        <v>243573.9</v>
      </c>
      <c r="I21" s="3"/>
    </row>
    <row r="22" spans="1:9" s="4" customFormat="1" ht="38.25" x14ac:dyDescent="0.25">
      <c r="A22" s="37" t="s">
        <v>40</v>
      </c>
      <c r="B22" s="56" t="s">
        <v>175</v>
      </c>
      <c r="C22" s="72"/>
      <c r="D22" s="73"/>
      <c r="E22" s="73"/>
      <c r="F22" s="74">
        <f>SUM(F23:F25)</f>
        <v>27465.599999999999</v>
      </c>
      <c r="G22" s="74">
        <f>SUM(G23:G25)</f>
        <v>36106.400000000001</v>
      </c>
      <c r="H22" s="74">
        <f>SUM(H23:H25)</f>
        <v>36463</v>
      </c>
      <c r="I22" s="3"/>
    </row>
    <row r="23" spans="1:9" s="4" customFormat="1" ht="38.25" x14ac:dyDescent="0.25">
      <c r="A23" s="37" t="s">
        <v>325</v>
      </c>
      <c r="B23" s="56" t="s">
        <v>175</v>
      </c>
      <c r="C23" s="73">
        <v>200</v>
      </c>
      <c r="D23" s="73" t="s">
        <v>98</v>
      </c>
      <c r="E23" s="73" t="s">
        <v>139</v>
      </c>
      <c r="F23" s="74">
        <v>11315.9</v>
      </c>
      <c r="G23" s="74">
        <v>13713.4</v>
      </c>
      <c r="H23" s="74">
        <v>15831.5</v>
      </c>
      <c r="I23" s="3"/>
    </row>
    <row r="24" spans="1:9" s="4" customFormat="1" ht="38.25" x14ac:dyDescent="0.25">
      <c r="A24" s="37" t="s">
        <v>337</v>
      </c>
      <c r="B24" s="56" t="s">
        <v>175</v>
      </c>
      <c r="C24" s="73">
        <v>600</v>
      </c>
      <c r="D24" s="73" t="s">
        <v>98</v>
      </c>
      <c r="E24" s="73" t="s">
        <v>139</v>
      </c>
      <c r="F24" s="74">
        <v>15001.8</v>
      </c>
      <c r="G24" s="74">
        <v>21199.200000000001</v>
      </c>
      <c r="H24" s="74">
        <v>19504.3</v>
      </c>
      <c r="I24" s="3"/>
    </row>
    <row r="25" spans="1:9" s="4" customFormat="1" x14ac:dyDescent="0.25">
      <c r="A25" s="37" t="s">
        <v>326</v>
      </c>
      <c r="B25" s="56" t="s">
        <v>175</v>
      </c>
      <c r="C25" s="73">
        <v>800</v>
      </c>
      <c r="D25" s="73" t="s">
        <v>98</v>
      </c>
      <c r="E25" s="73" t="s">
        <v>139</v>
      </c>
      <c r="F25" s="74">
        <v>1147.9000000000001</v>
      </c>
      <c r="G25" s="74">
        <v>1193.8</v>
      </c>
      <c r="H25" s="74">
        <v>1127.2</v>
      </c>
      <c r="I25" s="3"/>
    </row>
    <row r="26" spans="1:9" s="4" customFormat="1" ht="63.75" x14ac:dyDescent="0.25">
      <c r="A26" s="37" t="s">
        <v>365</v>
      </c>
      <c r="B26" s="56" t="s">
        <v>176</v>
      </c>
      <c r="C26" s="73"/>
      <c r="D26" s="73"/>
      <c r="E26" s="73"/>
      <c r="F26" s="74">
        <f>F27+F28</f>
        <v>9999.4</v>
      </c>
      <c r="G26" s="74">
        <f t="shared" ref="G26:H26" si="5">G27+G28</f>
        <v>9999.4</v>
      </c>
      <c r="H26" s="74">
        <f t="shared" si="5"/>
        <v>9999.4</v>
      </c>
      <c r="I26" s="3"/>
    </row>
    <row r="27" spans="1:9" s="4" customFormat="1" ht="89.25" x14ac:dyDescent="0.25">
      <c r="A27" s="37" t="s">
        <v>324</v>
      </c>
      <c r="B27" s="56" t="s">
        <v>176</v>
      </c>
      <c r="C27" s="73">
        <v>100</v>
      </c>
      <c r="D27" s="73" t="s">
        <v>98</v>
      </c>
      <c r="E27" s="73" t="s">
        <v>139</v>
      </c>
      <c r="F27" s="74">
        <v>5779.4</v>
      </c>
      <c r="G27" s="74">
        <v>5779.4</v>
      </c>
      <c r="H27" s="74">
        <v>5779.4</v>
      </c>
      <c r="I27" s="3"/>
    </row>
    <row r="28" spans="1:9" s="4" customFormat="1" ht="38.25" x14ac:dyDescent="0.25">
      <c r="A28" s="37" t="s">
        <v>337</v>
      </c>
      <c r="B28" s="56" t="s">
        <v>176</v>
      </c>
      <c r="C28" s="73">
        <v>600</v>
      </c>
      <c r="D28" s="73" t="s">
        <v>98</v>
      </c>
      <c r="E28" s="73" t="s">
        <v>139</v>
      </c>
      <c r="F28" s="74">
        <v>4220</v>
      </c>
      <c r="G28" s="74">
        <v>4220</v>
      </c>
      <c r="H28" s="74">
        <v>4220</v>
      </c>
      <c r="I28" s="3"/>
    </row>
    <row r="29" spans="1:9" s="4" customFormat="1" ht="63.75" x14ac:dyDescent="0.25">
      <c r="A29" s="37" t="s">
        <v>177</v>
      </c>
      <c r="B29" s="56" t="s">
        <v>178</v>
      </c>
      <c r="C29" s="73"/>
      <c r="D29" s="73"/>
      <c r="E29" s="73"/>
      <c r="F29" s="74">
        <f>F30+F31</f>
        <v>5870.4</v>
      </c>
      <c r="G29" s="74">
        <f t="shared" ref="G29:H29" si="6">G30+G31</f>
        <v>5858.7</v>
      </c>
      <c r="H29" s="74">
        <f t="shared" si="6"/>
        <v>5858.7</v>
      </c>
      <c r="I29" s="3"/>
    </row>
    <row r="30" spans="1:9" s="4" customFormat="1" ht="38.25" x14ac:dyDescent="0.25">
      <c r="A30" s="37" t="s">
        <v>325</v>
      </c>
      <c r="B30" s="56" t="s">
        <v>178</v>
      </c>
      <c r="C30" s="73">
        <v>200</v>
      </c>
      <c r="D30" s="73" t="s">
        <v>98</v>
      </c>
      <c r="E30" s="73" t="s">
        <v>139</v>
      </c>
      <c r="F30" s="74">
        <v>2006</v>
      </c>
      <c r="G30" s="74">
        <v>2001</v>
      </c>
      <c r="H30" s="74">
        <v>2001</v>
      </c>
      <c r="I30" s="3"/>
    </row>
    <row r="31" spans="1:9" s="4" customFormat="1" ht="38.25" x14ac:dyDescent="0.25">
      <c r="A31" s="37" t="s">
        <v>337</v>
      </c>
      <c r="B31" s="56" t="s">
        <v>178</v>
      </c>
      <c r="C31" s="73">
        <v>600</v>
      </c>
      <c r="D31" s="73" t="s">
        <v>98</v>
      </c>
      <c r="E31" s="73" t="s">
        <v>139</v>
      </c>
      <c r="F31" s="74">
        <v>3864.4</v>
      </c>
      <c r="G31" s="74">
        <v>3857.7</v>
      </c>
      <c r="H31" s="74">
        <v>3857.7</v>
      </c>
      <c r="I31" s="3"/>
    </row>
    <row r="32" spans="1:9" s="4" customFormat="1" ht="38.25" x14ac:dyDescent="0.25">
      <c r="A32" s="37" t="s">
        <v>179</v>
      </c>
      <c r="B32" s="56" t="s">
        <v>180</v>
      </c>
      <c r="C32" s="72"/>
      <c r="D32" s="73"/>
      <c r="E32" s="73"/>
      <c r="F32" s="74">
        <f>SUM(F33:F33)</f>
        <v>101.2</v>
      </c>
      <c r="G32" s="74">
        <f>SUM(G33:G33)</f>
        <v>100</v>
      </c>
      <c r="H32" s="74">
        <f>SUM(H33:H33)</f>
        <v>100</v>
      </c>
      <c r="I32" s="3"/>
    </row>
    <row r="33" spans="1:9" s="4" customFormat="1" ht="38.25" x14ac:dyDescent="0.25">
      <c r="A33" s="37" t="s">
        <v>325</v>
      </c>
      <c r="B33" s="56" t="s">
        <v>180</v>
      </c>
      <c r="C33" s="73">
        <v>200</v>
      </c>
      <c r="D33" s="73" t="s">
        <v>98</v>
      </c>
      <c r="E33" s="73" t="s">
        <v>139</v>
      </c>
      <c r="F33" s="74">
        <v>101.2</v>
      </c>
      <c r="G33" s="74">
        <v>100</v>
      </c>
      <c r="H33" s="74">
        <v>100</v>
      </c>
      <c r="I33" s="3"/>
    </row>
    <row r="34" spans="1:9" s="4" customFormat="1" ht="89.25" x14ac:dyDescent="0.25">
      <c r="A34" s="37" t="s">
        <v>182</v>
      </c>
      <c r="B34" s="56" t="s">
        <v>183</v>
      </c>
      <c r="C34" s="72"/>
      <c r="D34" s="73"/>
      <c r="E34" s="73"/>
      <c r="F34" s="74">
        <f>SUM(F35:F37)</f>
        <v>166793.79999999999</v>
      </c>
      <c r="G34" s="74">
        <f>SUM(G35:G37)</f>
        <v>177672.7</v>
      </c>
      <c r="H34" s="74">
        <f>SUM(H35:H37)</f>
        <v>190334</v>
      </c>
      <c r="I34" s="3"/>
    </row>
    <row r="35" spans="1:9" s="4" customFormat="1" ht="89.25" x14ac:dyDescent="0.25">
      <c r="A35" s="37" t="s">
        <v>324</v>
      </c>
      <c r="B35" s="56" t="s">
        <v>183</v>
      </c>
      <c r="C35" s="73">
        <v>100</v>
      </c>
      <c r="D35" s="73" t="s">
        <v>98</v>
      </c>
      <c r="E35" s="73" t="s">
        <v>139</v>
      </c>
      <c r="F35" s="74">
        <v>78922.3</v>
      </c>
      <c r="G35" s="74">
        <v>84066.2</v>
      </c>
      <c r="H35" s="74">
        <v>90053.8</v>
      </c>
      <c r="I35" s="3"/>
    </row>
    <row r="36" spans="1:9" s="4" customFormat="1" ht="38.25" x14ac:dyDescent="0.25">
      <c r="A36" s="37" t="s">
        <v>325</v>
      </c>
      <c r="B36" s="56" t="s">
        <v>183</v>
      </c>
      <c r="C36" s="73">
        <v>200</v>
      </c>
      <c r="D36" s="73" t="s">
        <v>98</v>
      </c>
      <c r="E36" s="73" t="s">
        <v>139</v>
      </c>
      <c r="F36" s="74">
        <v>1350.2</v>
      </c>
      <c r="G36" s="74">
        <v>1438</v>
      </c>
      <c r="H36" s="74">
        <v>1540.5</v>
      </c>
      <c r="I36" s="3"/>
    </row>
    <row r="37" spans="1:9" s="4" customFormat="1" ht="38.25" x14ac:dyDescent="0.25">
      <c r="A37" s="37" t="s">
        <v>337</v>
      </c>
      <c r="B37" s="56" t="s">
        <v>183</v>
      </c>
      <c r="C37" s="73">
        <v>600</v>
      </c>
      <c r="D37" s="73" t="s">
        <v>98</v>
      </c>
      <c r="E37" s="73" t="s">
        <v>139</v>
      </c>
      <c r="F37" s="74">
        <v>86521.3</v>
      </c>
      <c r="G37" s="74">
        <v>92168.5</v>
      </c>
      <c r="H37" s="74">
        <v>98739.7</v>
      </c>
      <c r="I37" s="3"/>
    </row>
    <row r="38" spans="1:9" s="4" customFormat="1" ht="38.25" x14ac:dyDescent="0.25">
      <c r="A38" s="37" t="s">
        <v>184</v>
      </c>
      <c r="B38" s="56" t="s">
        <v>185</v>
      </c>
      <c r="C38" s="73"/>
      <c r="D38" s="73"/>
      <c r="E38" s="73"/>
      <c r="F38" s="74">
        <f>F39</f>
        <v>2330</v>
      </c>
      <c r="G38" s="74">
        <f t="shared" ref="G38:H38" si="7">G39</f>
        <v>0</v>
      </c>
      <c r="H38" s="74">
        <f t="shared" si="7"/>
        <v>0</v>
      </c>
      <c r="I38" s="3"/>
    </row>
    <row r="39" spans="1:9" s="4" customFormat="1" ht="38.25" x14ac:dyDescent="0.25">
      <c r="A39" s="37" t="s">
        <v>325</v>
      </c>
      <c r="B39" s="56" t="s">
        <v>185</v>
      </c>
      <c r="C39" s="73">
        <v>200</v>
      </c>
      <c r="D39" s="73" t="s">
        <v>98</v>
      </c>
      <c r="E39" s="73" t="s">
        <v>139</v>
      </c>
      <c r="F39" s="74">
        <v>2330</v>
      </c>
      <c r="G39" s="74"/>
      <c r="H39" s="74"/>
      <c r="I39" s="3"/>
    </row>
    <row r="40" spans="1:9" s="4" customFormat="1" ht="51" x14ac:dyDescent="0.25">
      <c r="A40" s="37" t="s">
        <v>349</v>
      </c>
      <c r="B40" s="56" t="s">
        <v>350</v>
      </c>
      <c r="C40" s="73"/>
      <c r="D40" s="73"/>
      <c r="E40" s="73"/>
      <c r="F40" s="74">
        <f>F41+F42</f>
        <v>1514</v>
      </c>
      <c r="G40" s="74">
        <f>G41+G42</f>
        <v>787.3</v>
      </c>
      <c r="H40" s="74">
        <f>H41+H42</f>
        <v>818.8</v>
      </c>
      <c r="I40" s="3"/>
    </row>
    <row r="41" spans="1:9" s="4" customFormat="1" ht="38.25" x14ac:dyDescent="0.25">
      <c r="A41" s="37" t="s">
        <v>325</v>
      </c>
      <c r="B41" s="56" t="s">
        <v>350</v>
      </c>
      <c r="C41" s="73">
        <v>200</v>
      </c>
      <c r="D41" s="73" t="s">
        <v>98</v>
      </c>
      <c r="E41" s="73" t="s">
        <v>139</v>
      </c>
      <c r="F41" s="74">
        <v>655.6</v>
      </c>
      <c r="G41" s="74">
        <v>340.9</v>
      </c>
      <c r="H41" s="74">
        <v>354.5</v>
      </c>
      <c r="I41" s="3"/>
    </row>
    <row r="42" spans="1:9" s="4" customFormat="1" ht="38.25" x14ac:dyDescent="0.25">
      <c r="A42" s="37" t="s">
        <v>337</v>
      </c>
      <c r="B42" s="56" t="s">
        <v>350</v>
      </c>
      <c r="C42" s="73">
        <v>600</v>
      </c>
      <c r="D42" s="73" t="s">
        <v>98</v>
      </c>
      <c r="E42" s="73" t="s">
        <v>139</v>
      </c>
      <c r="F42" s="74">
        <v>858.4</v>
      </c>
      <c r="G42" s="74">
        <v>446.4</v>
      </c>
      <c r="H42" s="74">
        <v>464.3</v>
      </c>
      <c r="I42" s="3"/>
    </row>
    <row r="43" spans="1:9" s="4" customFormat="1" ht="38.25" x14ac:dyDescent="0.25">
      <c r="A43" s="37" t="s">
        <v>360</v>
      </c>
      <c r="B43" s="56" t="s">
        <v>362</v>
      </c>
      <c r="C43" s="73"/>
      <c r="D43" s="73"/>
      <c r="E43" s="73"/>
      <c r="F43" s="74">
        <f>F44</f>
        <v>2657.1929999999998</v>
      </c>
      <c r="G43" s="74">
        <f t="shared" ref="G43:H43" si="8">G44</f>
        <v>2657.1929999999998</v>
      </c>
      <c r="H43" s="74">
        <f t="shared" si="8"/>
        <v>2657.1929999999998</v>
      </c>
      <c r="I43" s="3"/>
    </row>
    <row r="44" spans="1:9" s="4" customFormat="1" ht="76.5" x14ac:dyDescent="0.25">
      <c r="A44" s="37" t="s">
        <v>361</v>
      </c>
      <c r="B44" s="56" t="s">
        <v>363</v>
      </c>
      <c r="C44" s="73"/>
      <c r="D44" s="73"/>
      <c r="E44" s="73"/>
      <c r="F44" s="74">
        <f>F45+F46</f>
        <v>2657.1929999999998</v>
      </c>
      <c r="G44" s="74">
        <f t="shared" ref="G44:H44" si="9">G45+G46</f>
        <v>2657.1929999999998</v>
      </c>
      <c r="H44" s="74">
        <f t="shared" si="9"/>
        <v>2657.1929999999998</v>
      </c>
      <c r="I44" s="3"/>
    </row>
    <row r="45" spans="1:9" s="4" customFormat="1" ht="38.25" x14ac:dyDescent="0.25">
      <c r="A45" s="37" t="s">
        <v>325</v>
      </c>
      <c r="B45" s="56" t="s">
        <v>363</v>
      </c>
      <c r="C45" s="73">
        <v>200</v>
      </c>
      <c r="D45" s="56" t="s">
        <v>98</v>
      </c>
      <c r="E45" s="56" t="s">
        <v>236</v>
      </c>
      <c r="F45" s="74">
        <v>2234.9549999999999</v>
      </c>
      <c r="G45" s="74">
        <v>2234.9549999999999</v>
      </c>
      <c r="H45" s="74">
        <v>2234.9549999999999</v>
      </c>
      <c r="I45" s="3"/>
    </row>
    <row r="46" spans="1:9" s="4" customFormat="1" ht="38.25" x14ac:dyDescent="0.25">
      <c r="A46" s="37" t="s">
        <v>337</v>
      </c>
      <c r="B46" s="56" t="s">
        <v>363</v>
      </c>
      <c r="C46" s="73">
        <v>600</v>
      </c>
      <c r="D46" s="56" t="s">
        <v>98</v>
      </c>
      <c r="E46" s="56" t="s">
        <v>236</v>
      </c>
      <c r="F46" s="74">
        <v>422.238</v>
      </c>
      <c r="G46" s="74">
        <v>422.238</v>
      </c>
      <c r="H46" s="74">
        <v>422.238</v>
      </c>
      <c r="I46" s="3"/>
    </row>
    <row r="47" spans="1:9" s="4" customFormat="1" ht="25.5" hidden="1" x14ac:dyDescent="0.25">
      <c r="A47" s="37" t="s">
        <v>186</v>
      </c>
      <c r="B47" s="56" t="s">
        <v>187</v>
      </c>
      <c r="C47" s="73"/>
      <c r="D47" s="73"/>
      <c r="E47" s="73"/>
      <c r="F47" s="74">
        <f>F48</f>
        <v>0</v>
      </c>
      <c r="G47" s="74">
        <f t="shared" ref="G47:H48" si="10">G48</f>
        <v>0</v>
      </c>
      <c r="H47" s="74">
        <f t="shared" si="10"/>
        <v>0</v>
      </c>
      <c r="I47" s="3"/>
    </row>
    <row r="48" spans="1:9" s="4" customFormat="1" ht="89.25" hidden="1" x14ac:dyDescent="0.25">
      <c r="A48" s="37" t="s">
        <v>188</v>
      </c>
      <c r="B48" s="56" t="s">
        <v>189</v>
      </c>
      <c r="C48" s="73"/>
      <c r="D48" s="73"/>
      <c r="E48" s="73"/>
      <c r="F48" s="74">
        <f>F49</f>
        <v>0</v>
      </c>
      <c r="G48" s="74">
        <f t="shared" si="10"/>
        <v>0</v>
      </c>
      <c r="H48" s="74">
        <f t="shared" si="10"/>
        <v>0</v>
      </c>
      <c r="I48" s="3"/>
    </row>
    <row r="49" spans="1:9" s="4" customFormat="1" hidden="1" x14ac:dyDescent="0.25">
      <c r="A49" s="37" t="s">
        <v>181</v>
      </c>
      <c r="B49" s="56" t="s">
        <v>189</v>
      </c>
      <c r="C49" s="73">
        <v>200</v>
      </c>
      <c r="D49" s="73" t="s">
        <v>98</v>
      </c>
      <c r="E49" s="73" t="s">
        <v>139</v>
      </c>
      <c r="F49" s="74"/>
      <c r="G49" s="74"/>
      <c r="H49" s="74"/>
      <c r="I49" s="3"/>
    </row>
    <row r="50" spans="1:9" s="4" customFormat="1" ht="25.5" hidden="1" x14ac:dyDescent="0.25">
      <c r="A50" s="37" t="s">
        <v>190</v>
      </c>
      <c r="B50" s="56" t="s">
        <v>191</v>
      </c>
      <c r="C50" s="73"/>
      <c r="D50" s="73" t="s">
        <v>98</v>
      </c>
      <c r="E50" s="73" t="s">
        <v>139</v>
      </c>
      <c r="F50" s="74">
        <f>F51</f>
        <v>0</v>
      </c>
      <c r="G50" s="74">
        <f t="shared" ref="G50:H51" si="11">G51</f>
        <v>0</v>
      </c>
      <c r="H50" s="74">
        <f t="shared" si="11"/>
        <v>0</v>
      </c>
      <c r="I50" s="3"/>
    </row>
    <row r="51" spans="1:9" s="4" customFormat="1" ht="63.75" hidden="1" x14ac:dyDescent="0.25">
      <c r="A51" s="37" t="s">
        <v>192</v>
      </c>
      <c r="B51" s="56" t="s">
        <v>193</v>
      </c>
      <c r="C51" s="73"/>
      <c r="D51" s="73" t="s">
        <v>98</v>
      </c>
      <c r="E51" s="73" t="s">
        <v>139</v>
      </c>
      <c r="F51" s="74">
        <f>F52</f>
        <v>0</v>
      </c>
      <c r="G51" s="74">
        <f t="shared" si="11"/>
        <v>0</v>
      </c>
      <c r="H51" s="74">
        <f t="shared" si="11"/>
        <v>0</v>
      </c>
      <c r="I51" s="3"/>
    </row>
    <row r="52" spans="1:9" s="4" customFormat="1" hidden="1" x14ac:dyDescent="0.25">
      <c r="A52" s="37" t="s">
        <v>181</v>
      </c>
      <c r="B52" s="56" t="s">
        <v>193</v>
      </c>
      <c r="C52" s="73">
        <v>200</v>
      </c>
      <c r="D52" s="73" t="s">
        <v>98</v>
      </c>
      <c r="E52" s="73" t="s">
        <v>139</v>
      </c>
      <c r="F52" s="74"/>
      <c r="G52" s="74"/>
      <c r="H52" s="74"/>
      <c r="I52" s="3"/>
    </row>
    <row r="53" spans="1:9" s="4" customFormat="1" ht="25.5" hidden="1" x14ac:dyDescent="0.25">
      <c r="A53" s="37" t="s">
        <v>194</v>
      </c>
      <c r="B53" s="56" t="s">
        <v>195</v>
      </c>
      <c r="C53" s="73"/>
      <c r="D53" s="73"/>
      <c r="E53" s="73"/>
      <c r="F53" s="74">
        <f>F54</f>
        <v>0</v>
      </c>
      <c r="G53" s="74">
        <f t="shared" ref="G53:H54" si="12">G54</f>
        <v>0</v>
      </c>
      <c r="H53" s="74">
        <f t="shared" si="12"/>
        <v>0</v>
      </c>
      <c r="I53" s="3"/>
    </row>
    <row r="54" spans="1:9" s="4" customFormat="1" ht="51" hidden="1" x14ac:dyDescent="0.25">
      <c r="A54" s="37" t="s">
        <v>196</v>
      </c>
      <c r="B54" s="56" t="s">
        <v>197</v>
      </c>
      <c r="C54" s="73"/>
      <c r="D54" s="73"/>
      <c r="E54" s="73"/>
      <c r="F54" s="74">
        <f>F55</f>
        <v>0</v>
      </c>
      <c r="G54" s="74">
        <f t="shared" si="12"/>
        <v>0</v>
      </c>
      <c r="H54" s="74">
        <f t="shared" si="12"/>
        <v>0</v>
      </c>
      <c r="I54" s="3"/>
    </row>
    <row r="55" spans="1:9" s="4" customFormat="1" hidden="1" x14ac:dyDescent="0.25">
      <c r="A55" s="37" t="s">
        <v>181</v>
      </c>
      <c r="B55" s="56" t="s">
        <v>197</v>
      </c>
      <c r="C55" s="73">
        <v>200</v>
      </c>
      <c r="D55" s="73" t="s">
        <v>98</v>
      </c>
      <c r="E55" s="73" t="s">
        <v>139</v>
      </c>
      <c r="F55" s="74"/>
      <c r="G55" s="74"/>
      <c r="H55" s="74"/>
      <c r="I55" s="3"/>
    </row>
    <row r="56" spans="1:9" s="4" customFormat="1" ht="38.25" x14ac:dyDescent="0.25">
      <c r="A56" s="37" t="s">
        <v>366</v>
      </c>
      <c r="B56" s="56" t="s">
        <v>162</v>
      </c>
      <c r="C56" s="72"/>
      <c r="D56" s="73"/>
      <c r="E56" s="73"/>
      <c r="F56" s="74">
        <f>F73+F57+F60+F64+F67+F70</f>
        <v>9083.2000000000007</v>
      </c>
      <c r="G56" s="74">
        <f t="shared" ref="G56:H56" si="13">G73+G57+G60+G64+G67+G70</f>
        <v>9451.7000000000007</v>
      </c>
      <c r="H56" s="74">
        <f t="shared" si="13"/>
        <v>9828.5</v>
      </c>
      <c r="I56" s="3"/>
    </row>
    <row r="57" spans="1:9" s="4" customFormat="1" ht="51" hidden="1" x14ac:dyDescent="0.25">
      <c r="A57" s="37" t="s">
        <v>370</v>
      </c>
      <c r="B57" s="56" t="s">
        <v>242</v>
      </c>
      <c r="C57" s="72"/>
      <c r="D57" s="73"/>
      <c r="E57" s="73"/>
      <c r="F57" s="74">
        <f>F58</f>
        <v>0</v>
      </c>
      <c r="G57" s="74">
        <f t="shared" ref="G57:H58" si="14">G58</f>
        <v>0</v>
      </c>
      <c r="H57" s="74">
        <f t="shared" si="14"/>
        <v>0</v>
      </c>
      <c r="I57" s="3"/>
    </row>
    <row r="58" spans="1:9" s="4" customFormat="1" ht="51" hidden="1" x14ac:dyDescent="0.25">
      <c r="A58" s="37" t="s">
        <v>371</v>
      </c>
      <c r="B58" s="56" t="s">
        <v>243</v>
      </c>
      <c r="C58" s="72"/>
      <c r="D58" s="73"/>
      <c r="E58" s="73"/>
      <c r="F58" s="74">
        <f>F59</f>
        <v>0</v>
      </c>
      <c r="G58" s="74">
        <f t="shared" si="14"/>
        <v>0</v>
      </c>
      <c r="H58" s="74">
        <f t="shared" si="14"/>
        <v>0</v>
      </c>
      <c r="I58" s="3"/>
    </row>
    <row r="59" spans="1:9" s="4" customFormat="1" ht="25.5" hidden="1" x14ac:dyDescent="0.25">
      <c r="A59" s="37" t="s">
        <v>327</v>
      </c>
      <c r="B59" s="56" t="s">
        <v>243</v>
      </c>
      <c r="C59" s="73">
        <v>300</v>
      </c>
      <c r="D59" s="73" t="s">
        <v>160</v>
      </c>
      <c r="E59" s="73" t="s">
        <v>108</v>
      </c>
      <c r="F59" s="74"/>
      <c r="G59" s="74"/>
      <c r="H59" s="74"/>
      <c r="I59" s="3"/>
    </row>
    <row r="60" spans="1:9" s="4" customFormat="1" ht="89.25" x14ac:dyDescent="0.25">
      <c r="A60" s="37" t="s">
        <v>244</v>
      </c>
      <c r="B60" s="56" t="s">
        <v>245</v>
      </c>
      <c r="C60" s="73"/>
      <c r="D60" s="73"/>
      <c r="E60" s="73"/>
      <c r="F60" s="74">
        <f>F61</f>
        <v>187.2</v>
      </c>
      <c r="G60" s="74">
        <f t="shared" ref="G60:H60" si="15">G61</f>
        <v>194.7</v>
      </c>
      <c r="H60" s="74">
        <f t="shared" si="15"/>
        <v>202.5</v>
      </c>
      <c r="I60" s="3"/>
    </row>
    <row r="61" spans="1:9" s="4" customFormat="1" ht="89.25" x14ac:dyDescent="0.25">
      <c r="A61" s="37" t="s">
        <v>246</v>
      </c>
      <c r="B61" s="56" t="s">
        <v>247</v>
      </c>
      <c r="C61" s="72"/>
      <c r="D61" s="73"/>
      <c r="E61" s="73"/>
      <c r="F61" s="74">
        <f>F62+F63</f>
        <v>187.2</v>
      </c>
      <c r="G61" s="74">
        <f t="shared" ref="G61:H61" si="16">G62+G63</f>
        <v>194.7</v>
      </c>
      <c r="H61" s="74">
        <f t="shared" si="16"/>
        <v>202.5</v>
      </c>
      <c r="I61" s="3"/>
    </row>
    <row r="62" spans="1:9" s="4" customFormat="1" ht="25.5" x14ac:dyDescent="0.25">
      <c r="A62" s="37" t="s">
        <v>327</v>
      </c>
      <c r="B62" s="56" t="s">
        <v>247</v>
      </c>
      <c r="C62" s="73">
        <v>300</v>
      </c>
      <c r="D62" s="73" t="s">
        <v>160</v>
      </c>
      <c r="E62" s="73" t="s">
        <v>108</v>
      </c>
      <c r="F62" s="74">
        <v>93</v>
      </c>
      <c r="G62" s="74">
        <v>96.7</v>
      </c>
      <c r="H62" s="74">
        <v>100.6</v>
      </c>
      <c r="I62" s="3"/>
    </row>
    <row r="63" spans="1:9" s="4" customFormat="1" ht="38.25" x14ac:dyDescent="0.25">
      <c r="A63" s="37" t="s">
        <v>337</v>
      </c>
      <c r="B63" s="56" t="s">
        <v>247</v>
      </c>
      <c r="C63" s="73">
        <v>600</v>
      </c>
      <c r="D63" s="73" t="s">
        <v>160</v>
      </c>
      <c r="E63" s="73" t="s">
        <v>108</v>
      </c>
      <c r="F63" s="74">
        <v>94.2</v>
      </c>
      <c r="G63" s="74">
        <v>98</v>
      </c>
      <c r="H63" s="74">
        <v>101.9</v>
      </c>
      <c r="I63" s="3"/>
    </row>
    <row r="64" spans="1:9" s="4" customFormat="1" ht="38.25" x14ac:dyDescent="0.25">
      <c r="A64" s="37" t="s">
        <v>248</v>
      </c>
      <c r="B64" s="56" t="s">
        <v>249</v>
      </c>
      <c r="C64" s="72"/>
      <c r="D64" s="73"/>
      <c r="E64" s="73"/>
      <c r="F64" s="74">
        <f>F65</f>
        <v>3231</v>
      </c>
      <c r="G64" s="74">
        <f>G65</f>
        <v>3377</v>
      </c>
      <c r="H64" s="74">
        <f>H65</f>
        <v>3512</v>
      </c>
      <c r="I64" s="3"/>
    </row>
    <row r="65" spans="1:9" s="4" customFormat="1" ht="63.75" x14ac:dyDescent="0.25">
      <c r="A65" s="37" t="s">
        <v>250</v>
      </c>
      <c r="B65" s="56" t="s">
        <v>251</v>
      </c>
      <c r="C65" s="72"/>
      <c r="D65" s="73"/>
      <c r="E65" s="73"/>
      <c r="F65" s="74">
        <f>F66</f>
        <v>3231</v>
      </c>
      <c r="G65" s="74">
        <f t="shared" ref="G65:H65" si="17">G66</f>
        <v>3377</v>
      </c>
      <c r="H65" s="74">
        <f t="shared" si="17"/>
        <v>3512</v>
      </c>
      <c r="I65" s="3"/>
    </row>
    <row r="66" spans="1:9" s="4" customFormat="1" ht="25.5" x14ac:dyDescent="0.25">
      <c r="A66" s="37" t="s">
        <v>327</v>
      </c>
      <c r="B66" s="56" t="s">
        <v>251</v>
      </c>
      <c r="C66" s="73">
        <v>300</v>
      </c>
      <c r="D66" s="73" t="s">
        <v>160</v>
      </c>
      <c r="E66" s="73" t="s">
        <v>108</v>
      </c>
      <c r="F66" s="74">
        <v>3231</v>
      </c>
      <c r="G66" s="74">
        <v>3377</v>
      </c>
      <c r="H66" s="74">
        <v>3512</v>
      </c>
      <c r="I66" s="3"/>
    </row>
    <row r="67" spans="1:9" s="4" customFormat="1" ht="51" x14ac:dyDescent="0.25">
      <c r="A67" s="37" t="s">
        <v>252</v>
      </c>
      <c r="B67" s="56" t="s">
        <v>253</v>
      </c>
      <c r="C67" s="72"/>
      <c r="D67" s="73"/>
      <c r="E67" s="73"/>
      <c r="F67" s="74">
        <f>F68</f>
        <v>2502</v>
      </c>
      <c r="G67" s="74">
        <f>G68</f>
        <v>2615</v>
      </c>
      <c r="H67" s="74">
        <f>H68</f>
        <v>2719</v>
      </c>
      <c r="I67" s="3"/>
    </row>
    <row r="68" spans="1:9" s="4" customFormat="1" ht="63.75" x14ac:dyDescent="0.25">
      <c r="A68" s="37" t="s">
        <v>254</v>
      </c>
      <c r="B68" s="56" t="s">
        <v>255</v>
      </c>
      <c r="C68" s="72"/>
      <c r="D68" s="73"/>
      <c r="E68" s="73"/>
      <c r="F68" s="74">
        <f>F69</f>
        <v>2502</v>
      </c>
      <c r="G68" s="74">
        <f t="shared" ref="G68:H68" si="18">G69</f>
        <v>2615</v>
      </c>
      <c r="H68" s="74">
        <f t="shared" si="18"/>
        <v>2719</v>
      </c>
      <c r="I68" s="3"/>
    </row>
    <row r="69" spans="1:9" s="4" customFormat="1" x14ac:dyDescent="0.25">
      <c r="A69" s="37"/>
      <c r="B69" s="56" t="s">
        <v>255</v>
      </c>
      <c r="C69" s="73">
        <v>300</v>
      </c>
      <c r="D69" s="73" t="s">
        <v>160</v>
      </c>
      <c r="E69" s="73" t="s">
        <v>108</v>
      </c>
      <c r="F69" s="74">
        <v>2502</v>
      </c>
      <c r="G69" s="74">
        <v>2615</v>
      </c>
      <c r="H69" s="74">
        <v>2719</v>
      </c>
      <c r="I69" s="3"/>
    </row>
    <row r="70" spans="1:9" s="4" customFormat="1" ht="38.25" x14ac:dyDescent="0.25">
      <c r="A70" s="37" t="s">
        <v>256</v>
      </c>
      <c r="B70" s="56" t="s">
        <v>257</v>
      </c>
      <c r="C70" s="72"/>
      <c r="D70" s="73"/>
      <c r="E70" s="73"/>
      <c r="F70" s="74">
        <f>F71</f>
        <v>2000</v>
      </c>
      <c r="G70" s="74">
        <f t="shared" ref="G70:H71" si="19">G71</f>
        <v>2090</v>
      </c>
      <c r="H70" s="74">
        <f t="shared" si="19"/>
        <v>2174</v>
      </c>
      <c r="I70" s="3"/>
    </row>
    <row r="71" spans="1:9" s="4" customFormat="1" ht="63.75" x14ac:dyDescent="0.25">
      <c r="A71" s="37" t="s">
        <v>372</v>
      </c>
      <c r="B71" s="56" t="s">
        <v>258</v>
      </c>
      <c r="C71" s="72"/>
      <c r="D71" s="73"/>
      <c r="E71" s="73"/>
      <c r="F71" s="74">
        <f>F72</f>
        <v>2000</v>
      </c>
      <c r="G71" s="74">
        <f t="shared" si="19"/>
        <v>2090</v>
      </c>
      <c r="H71" s="74">
        <f t="shared" si="19"/>
        <v>2174</v>
      </c>
      <c r="I71" s="3"/>
    </row>
    <row r="72" spans="1:9" s="4" customFormat="1" ht="25.5" x14ac:dyDescent="0.25">
      <c r="A72" s="37" t="s">
        <v>327</v>
      </c>
      <c r="B72" s="56" t="s">
        <v>258</v>
      </c>
      <c r="C72" s="73">
        <v>300</v>
      </c>
      <c r="D72" s="73" t="s">
        <v>160</v>
      </c>
      <c r="E72" s="73" t="s">
        <v>108</v>
      </c>
      <c r="F72" s="74">
        <v>2000</v>
      </c>
      <c r="G72" s="74">
        <v>2090</v>
      </c>
      <c r="H72" s="74">
        <v>2174</v>
      </c>
      <c r="I72" s="3"/>
    </row>
    <row r="73" spans="1:9" s="4" customFormat="1" ht="63.75" x14ac:dyDescent="0.25">
      <c r="A73" s="37" t="s">
        <v>163</v>
      </c>
      <c r="B73" s="56" t="s">
        <v>164</v>
      </c>
      <c r="C73" s="72"/>
      <c r="D73" s="73"/>
      <c r="E73" s="73"/>
      <c r="F73" s="74">
        <f>F74</f>
        <v>1163</v>
      </c>
      <c r="G73" s="74">
        <f>G74</f>
        <v>1175</v>
      </c>
      <c r="H73" s="74">
        <f>H74</f>
        <v>1221</v>
      </c>
      <c r="I73" s="3"/>
    </row>
    <row r="74" spans="1:9" s="4" customFormat="1" ht="63.75" x14ac:dyDescent="0.25">
      <c r="A74" s="37" t="s">
        <v>367</v>
      </c>
      <c r="B74" s="56" t="s">
        <v>165</v>
      </c>
      <c r="C74" s="72"/>
      <c r="D74" s="73"/>
      <c r="E74" s="73"/>
      <c r="F74" s="74">
        <f>SUM(F75:F76)</f>
        <v>1163</v>
      </c>
      <c r="G74" s="74">
        <f>SUM(G75:G76)</f>
        <v>1175</v>
      </c>
      <c r="H74" s="74">
        <f>SUM(H75:H76)</f>
        <v>1221</v>
      </c>
      <c r="I74" s="3"/>
    </row>
    <row r="75" spans="1:9" s="4" customFormat="1" ht="89.25" x14ac:dyDescent="0.25">
      <c r="A75" s="37" t="s">
        <v>324</v>
      </c>
      <c r="B75" s="56" t="s">
        <v>165</v>
      </c>
      <c r="C75" s="73">
        <v>100</v>
      </c>
      <c r="D75" s="73" t="s">
        <v>4</v>
      </c>
      <c r="E75" s="73" t="s">
        <v>5</v>
      </c>
      <c r="F75" s="49">
        <v>1106.7</v>
      </c>
      <c r="G75" s="49">
        <v>1118.0999999999999</v>
      </c>
      <c r="H75" s="49">
        <v>1161.9000000000001</v>
      </c>
      <c r="I75" s="3"/>
    </row>
    <row r="76" spans="1:9" s="4" customFormat="1" ht="38.25" x14ac:dyDescent="0.25">
      <c r="A76" s="37" t="s">
        <v>325</v>
      </c>
      <c r="B76" s="56" t="s">
        <v>165</v>
      </c>
      <c r="C76" s="73">
        <v>200</v>
      </c>
      <c r="D76" s="73" t="s">
        <v>4</v>
      </c>
      <c r="E76" s="73" t="s">
        <v>5</v>
      </c>
      <c r="F76" s="49">
        <v>56.3</v>
      </c>
      <c r="G76" s="49">
        <v>56.9</v>
      </c>
      <c r="H76" s="49">
        <v>59.1</v>
      </c>
      <c r="I76" s="3"/>
    </row>
    <row r="77" spans="1:9" s="4" customFormat="1" ht="38.25" x14ac:dyDescent="0.25">
      <c r="A77" s="37" t="s">
        <v>207</v>
      </c>
      <c r="B77" s="56" t="s">
        <v>208</v>
      </c>
      <c r="C77" s="72"/>
      <c r="D77" s="73"/>
      <c r="E77" s="73"/>
      <c r="F77" s="74">
        <f>F78+F88+F84</f>
        <v>29310.400000000001</v>
      </c>
      <c r="G77" s="74">
        <f>G78+G88+G84</f>
        <v>30930</v>
      </c>
      <c r="H77" s="74">
        <f>H78+H88+H84</f>
        <v>32124.199999999997</v>
      </c>
      <c r="I77" s="3"/>
    </row>
    <row r="78" spans="1:9" s="4" customFormat="1" ht="38.25" x14ac:dyDescent="0.25">
      <c r="A78" s="37" t="s">
        <v>209</v>
      </c>
      <c r="B78" s="56" t="s">
        <v>210</v>
      </c>
      <c r="C78" s="72"/>
      <c r="D78" s="73"/>
      <c r="E78" s="73"/>
      <c r="F78" s="74">
        <f>F79</f>
        <v>29238.2</v>
      </c>
      <c r="G78" s="74">
        <f t="shared" ref="G78:H78" si="20">G79</f>
        <v>30854.9</v>
      </c>
      <c r="H78" s="74">
        <f t="shared" si="20"/>
        <v>32046.1</v>
      </c>
      <c r="I78" s="3"/>
    </row>
    <row r="79" spans="1:9" s="4" customFormat="1" ht="38.25" x14ac:dyDescent="0.25">
      <c r="A79" s="37" t="s">
        <v>40</v>
      </c>
      <c r="B79" s="56" t="s">
        <v>211</v>
      </c>
      <c r="C79" s="72"/>
      <c r="D79" s="73"/>
      <c r="E79" s="73"/>
      <c r="F79" s="74">
        <f>SUM(F80:F83)</f>
        <v>29238.2</v>
      </c>
      <c r="G79" s="74">
        <f>SUM(G80:G83)</f>
        <v>30854.9</v>
      </c>
      <c r="H79" s="74">
        <f>SUM(H80:H83)</f>
        <v>32046.1</v>
      </c>
      <c r="I79" s="3"/>
    </row>
    <row r="80" spans="1:9" s="4" customFormat="1" ht="89.25" x14ac:dyDescent="0.25">
      <c r="A80" s="37" t="s">
        <v>324</v>
      </c>
      <c r="B80" s="56" t="s">
        <v>211</v>
      </c>
      <c r="C80" s="73">
        <v>100</v>
      </c>
      <c r="D80" s="73" t="s">
        <v>98</v>
      </c>
      <c r="E80" s="73" t="s">
        <v>99</v>
      </c>
      <c r="F80" s="74">
        <v>12877.1</v>
      </c>
      <c r="G80" s="74">
        <v>13456.6</v>
      </c>
      <c r="H80" s="74">
        <v>13994.9</v>
      </c>
      <c r="I80" s="3"/>
    </row>
    <row r="81" spans="1:9" s="4" customFormat="1" ht="38.25" x14ac:dyDescent="0.25">
      <c r="A81" s="37" t="s">
        <v>325</v>
      </c>
      <c r="B81" s="56" t="s">
        <v>211</v>
      </c>
      <c r="C81" s="73">
        <v>200</v>
      </c>
      <c r="D81" s="73" t="s">
        <v>98</v>
      </c>
      <c r="E81" s="73" t="s">
        <v>99</v>
      </c>
      <c r="F81" s="74">
        <v>4028.8</v>
      </c>
      <c r="G81" s="74">
        <v>4452.8</v>
      </c>
      <c r="H81" s="74">
        <v>5115.2</v>
      </c>
      <c r="I81" s="3"/>
    </row>
    <row r="82" spans="1:9" s="4" customFormat="1" ht="38.25" x14ac:dyDescent="0.25">
      <c r="A82" s="37" t="s">
        <v>337</v>
      </c>
      <c r="B82" s="56" t="s">
        <v>211</v>
      </c>
      <c r="C82" s="73">
        <v>600</v>
      </c>
      <c r="D82" s="73" t="s">
        <v>98</v>
      </c>
      <c r="E82" s="73" t="s">
        <v>99</v>
      </c>
      <c r="F82" s="74">
        <v>11133.6</v>
      </c>
      <c r="G82" s="74">
        <v>11801.6</v>
      </c>
      <c r="H82" s="74">
        <v>12346.9</v>
      </c>
      <c r="I82" s="3"/>
    </row>
    <row r="83" spans="1:9" s="4" customFormat="1" x14ac:dyDescent="0.25">
      <c r="A83" s="37" t="s">
        <v>326</v>
      </c>
      <c r="B83" s="56" t="s">
        <v>211</v>
      </c>
      <c r="C83" s="73">
        <v>800</v>
      </c>
      <c r="D83" s="73" t="s">
        <v>98</v>
      </c>
      <c r="E83" s="73" t="s">
        <v>99</v>
      </c>
      <c r="F83" s="74">
        <v>1198.7</v>
      </c>
      <c r="G83" s="74">
        <v>1143.9000000000001</v>
      </c>
      <c r="H83" s="74">
        <v>589.1</v>
      </c>
      <c r="I83" s="3"/>
    </row>
    <row r="84" spans="1:9" s="4" customFormat="1" ht="25.5" hidden="1" x14ac:dyDescent="0.25">
      <c r="A84" s="37" t="s">
        <v>190</v>
      </c>
      <c r="B84" s="56" t="s">
        <v>213</v>
      </c>
      <c r="C84" s="73"/>
      <c r="D84" s="73"/>
      <c r="E84" s="73"/>
      <c r="F84" s="74">
        <f>F85</f>
        <v>0</v>
      </c>
      <c r="G84" s="74">
        <f t="shared" ref="G84:H84" si="21">G85</f>
        <v>0</v>
      </c>
      <c r="H84" s="74">
        <f t="shared" si="21"/>
        <v>0</v>
      </c>
      <c r="I84" s="3"/>
    </row>
    <row r="85" spans="1:9" s="4" customFormat="1" ht="63.75" hidden="1" x14ac:dyDescent="0.25">
      <c r="A85" s="37" t="s">
        <v>214</v>
      </c>
      <c r="B85" s="56" t="s">
        <v>215</v>
      </c>
      <c r="C85" s="73"/>
      <c r="D85" s="73"/>
      <c r="E85" s="73"/>
      <c r="F85" s="74">
        <f>F86+F87</f>
        <v>0</v>
      </c>
      <c r="G85" s="74">
        <f t="shared" ref="G85:H85" si="22">G86+G87</f>
        <v>0</v>
      </c>
      <c r="H85" s="74">
        <f t="shared" si="22"/>
        <v>0</v>
      </c>
      <c r="I85" s="3"/>
    </row>
    <row r="86" spans="1:9" s="4" customFormat="1" ht="38.25" hidden="1" x14ac:dyDescent="0.25">
      <c r="A86" s="37" t="s">
        <v>325</v>
      </c>
      <c r="B86" s="56" t="s">
        <v>215</v>
      </c>
      <c r="C86" s="73">
        <v>200</v>
      </c>
      <c r="D86" s="73" t="s">
        <v>98</v>
      </c>
      <c r="E86" s="73" t="s">
        <v>99</v>
      </c>
      <c r="F86" s="74"/>
      <c r="G86" s="74"/>
      <c r="H86" s="74"/>
      <c r="I86" s="3"/>
    </row>
    <row r="87" spans="1:9" s="4" customFormat="1" ht="25.5" hidden="1" x14ac:dyDescent="0.25">
      <c r="A87" s="37" t="s">
        <v>212</v>
      </c>
      <c r="B87" s="56" t="s">
        <v>215</v>
      </c>
      <c r="C87" s="73">
        <v>244</v>
      </c>
      <c r="D87" s="73" t="s">
        <v>98</v>
      </c>
      <c r="E87" s="73" t="s">
        <v>99</v>
      </c>
      <c r="F87" s="74"/>
      <c r="G87" s="74"/>
      <c r="H87" s="74"/>
      <c r="I87" s="3"/>
    </row>
    <row r="88" spans="1:9" s="4" customFormat="1" ht="38.25" x14ac:dyDescent="0.25">
      <c r="A88" s="37" t="s">
        <v>216</v>
      </c>
      <c r="B88" s="56" t="s">
        <v>217</v>
      </c>
      <c r="C88" s="72"/>
      <c r="D88" s="73"/>
      <c r="E88" s="73"/>
      <c r="F88" s="74">
        <f>F89</f>
        <v>72.2</v>
      </c>
      <c r="G88" s="74">
        <f t="shared" ref="G88:H89" si="23">G89</f>
        <v>75.099999999999994</v>
      </c>
      <c r="H88" s="74">
        <f t="shared" si="23"/>
        <v>78.099999999999994</v>
      </c>
      <c r="I88" s="3"/>
    </row>
    <row r="89" spans="1:9" s="4" customFormat="1" ht="25.5" x14ac:dyDescent="0.25">
      <c r="A89" s="37" t="s">
        <v>218</v>
      </c>
      <c r="B89" s="56" t="s">
        <v>219</v>
      </c>
      <c r="C89" s="72"/>
      <c r="D89" s="73"/>
      <c r="E89" s="73"/>
      <c r="F89" s="74">
        <f>F90</f>
        <v>72.2</v>
      </c>
      <c r="G89" s="74">
        <f t="shared" si="23"/>
        <v>75.099999999999994</v>
      </c>
      <c r="H89" s="74">
        <f t="shared" si="23"/>
        <v>78.099999999999994</v>
      </c>
      <c r="I89" s="3"/>
    </row>
    <row r="90" spans="1:9" s="4" customFormat="1" ht="38.25" x14ac:dyDescent="0.25">
      <c r="A90" s="37" t="s">
        <v>325</v>
      </c>
      <c r="B90" s="56" t="s">
        <v>219</v>
      </c>
      <c r="C90" s="73">
        <v>200</v>
      </c>
      <c r="D90" s="73" t="s">
        <v>98</v>
      </c>
      <c r="E90" s="73" t="s">
        <v>99</v>
      </c>
      <c r="F90" s="74">
        <v>72.2</v>
      </c>
      <c r="G90" s="74">
        <v>75.099999999999994</v>
      </c>
      <c r="H90" s="74">
        <v>78.099999999999994</v>
      </c>
      <c r="I90" s="3"/>
    </row>
    <row r="91" spans="1:9" s="4" customFormat="1" ht="57" customHeight="1" x14ac:dyDescent="0.25">
      <c r="A91" s="37" t="s">
        <v>369</v>
      </c>
      <c r="B91" s="56" t="s">
        <v>220</v>
      </c>
      <c r="C91" s="72"/>
      <c r="D91" s="73"/>
      <c r="E91" s="73"/>
      <c r="F91" s="74">
        <f>F92+F97</f>
        <v>13449.9</v>
      </c>
      <c r="G91" s="74">
        <f>G92+G97</f>
        <v>14429.800000000003</v>
      </c>
      <c r="H91" s="74">
        <f>H92+H97</f>
        <v>15629.4</v>
      </c>
      <c r="I91" s="3"/>
    </row>
    <row r="92" spans="1:9" s="4" customFormat="1" ht="66" customHeight="1" x14ac:dyDescent="0.25">
      <c r="A92" s="37" t="s">
        <v>221</v>
      </c>
      <c r="B92" s="56" t="s">
        <v>222</v>
      </c>
      <c r="C92" s="72"/>
      <c r="D92" s="73"/>
      <c r="E92" s="73"/>
      <c r="F92" s="74">
        <f>F93</f>
        <v>2098</v>
      </c>
      <c r="G92" s="74">
        <f t="shared" ref="G92:H92" si="24">G93</f>
        <v>2186.8000000000002</v>
      </c>
      <c r="H92" s="74">
        <f t="shared" si="24"/>
        <v>2269.2999999999997</v>
      </c>
      <c r="I92" s="3"/>
    </row>
    <row r="93" spans="1:9" s="4" customFormat="1" ht="38.25" x14ac:dyDescent="0.25">
      <c r="A93" s="37" t="s">
        <v>223</v>
      </c>
      <c r="B93" s="56" t="s">
        <v>224</v>
      </c>
      <c r="C93" s="72"/>
      <c r="D93" s="73"/>
      <c r="E93" s="73"/>
      <c r="F93" s="74">
        <f>SUM(F94:F96)</f>
        <v>2098</v>
      </c>
      <c r="G93" s="74">
        <f>SUM(G94:G96)</f>
        <v>2186.8000000000002</v>
      </c>
      <c r="H93" s="74">
        <f>SUM(H94:H96)</f>
        <v>2269.2999999999997</v>
      </c>
      <c r="I93" s="3"/>
    </row>
    <row r="94" spans="1:9" s="4" customFormat="1" ht="38.25" x14ac:dyDescent="0.25">
      <c r="A94" s="37" t="s">
        <v>325</v>
      </c>
      <c r="B94" s="56" t="s">
        <v>224</v>
      </c>
      <c r="C94" s="73">
        <v>200</v>
      </c>
      <c r="D94" s="73" t="s">
        <v>98</v>
      </c>
      <c r="E94" s="73" t="s">
        <v>98</v>
      </c>
      <c r="F94" s="74">
        <v>1301.4000000000001</v>
      </c>
      <c r="G94" s="74">
        <v>1405.1</v>
      </c>
      <c r="H94" s="74">
        <v>1809.1</v>
      </c>
      <c r="I94" s="3"/>
    </row>
    <row r="95" spans="1:9" s="4" customFormat="1" ht="25.5" x14ac:dyDescent="0.25">
      <c r="A95" s="37" t="s">
        <v>327</v>
      </c>
      <c r="B95" s="56" t="s">
        <v>224</v>
      </c>
      <c r="C95" s="73">
        <v>300</v>
      </c>
      <c r="D95" s="73" t="s">
        <v>98</v>
      </c>
      <c r="E95" s="73" t="s">
        <v>98</v>
      </c>
      <c r="F95" s="74"/>
      <c r="G95" s="74"/>
      <c r="H95" s="74"/>
      <c r="I95" s="3"/>
    </row>
    <row r="96" spans="1:9" s="4" customFormat="1" ht="38.25" x14ac:dyDescent="0.25">
      <c r="A96" s="37" t="s">
        <v>337</v>
      </c>
      <c r="B96" s="56" t="s">
        <v>224</v>
      </c>
      <c r="C96" s="73">
        <v>600</v>
      </c>
      <c r="D96" s="73" t="s">
        <v>98</v>
      </c>
      <c r="E96" s="73" t="s">
        <v>98</v>
      </c>
      <c r="F96" s="74">
        <v>796.6</v>
      </c>
      <c r="G96" s="74">
        <v>781.7</v>
      </c>
      <c r="H96" s="74">
        <v>460.2</v>
      </c>
      <c r="I96" s="3"/>
    </row>
    <row r="97" spans="1:9" s="4" customFormat="1" ht="51" x14ac:dyDescent="0.25">
      <c r="A97" s="37" t="s">
        <v>225</v>
      </c>
      <c r="B97" s="56" t="s">
        <v>226</v>
      </c>
      <c r="C97" s="72"/>
      <c r="D97" s="73"/>
      <c r="E97" s="73"/>
      <c r="F97" s="74">
        <f>F98+F102</f>
        <v>11351.9</v>
      </c>
      <c r="G97" s="74">
        <f>G98+G102</f>
        <v>12243.000000000002</v>
      </c>
      <c r="H97" s="74">
        <f>H98+H102</f>
        <v>13360.1</v>
      </c>
      <c r="I97" s="3"/>
    </row>
    <row r="98" spans="1:9" s="4" customFormat="1" ht="38.25" x14ac:dyDescent="0.25">
      <c r="A98" s="37" t="s">
        <v>40</v>
      </c>
      <c r="B98" s="56" t="s">
        <v>227</v>
      </c>
      <c r="C98" s="72"/>
      <c r="D98" s="73"/>
      <c r="E98" s="73"/>
      <c r="F98" s="74">
        <f>SUM(F99:F101)</f>
        <v>9732.9</v>
      </c>
      <c r="G98" s="74">
        <f>SUM(G99:G101)</f>
        <v>10551.000000000002</v>
      </c>
      <c r="H98" s="74">
        <f>SUM(H99:H101)</f>
        <v>11600.1</v>
      </c>
      <c r="I98" s="3"/>
    </row>
    <row r="99" spans="1:9" s="4" customFormat="1" ht="89.25" x14ac:dyDescent="0.25">
      <c r="A99" s="37" t="s">
        <v>324</v>
      </c>
      <c r="B99" s="56" t="s">
        <v>227</v>
      </c>
      <c r="C99" s="73">
        <v>100</v>
      </c>
      <c r="D99" s="73" t="s">
        <v>98</v>
      </c>
      <c r="E99" s="73" t="s">
        <v>98</v>
      </c>
      <c r="F99" s="74">
        <v>4675.6000000000004</v>
      </c>
      <c r="G99" s="74">
        <v>4862.6000000000004</v>
      </c>
      <c r="H99" s="74">
        <v>5057.1000000000004</v>
      </c>
      <c r="I99" s="3"/>
    </row>
    <row r="100" spans="1:9" s="4" customFormat="1" ht="38.25" x14ac:dyDescent="0.25">
      <c r="A100" s="37" t="s">
        <v>325</v>
      </c>
      <c r="B100" s="56" t="s">
        <v>227</v>
      </c>
      <c r="C100" s="73">
        <v>200</v>
      </c>
      <c r="D100" s="73" t="s">
        <v>98</v>
      </c>
      <c r="E100" s="73" t="s">
        <v>98</v>
      </c>
      <c r="F100" s="74">
        <v>4999</v>
      </c>
      <c r="G100" s="74">
        <v>5627.8</v>
      </c>
      <c r="H100" s="74">
        <v>6479.9</v>
      </c>
      <c r="I100" s="3"/>
    </row>
    <row r="101" spans="1:9" s="4" customFormat="1" x14ac:dyDescent="0.25">
      <c r="A101" s="37" t="s">
        <v>326</v>
      </c>
      <c r="B101" s="56" t="s">
        <v>227</v>
      </c>
      <c r="C101" s="73">
        <v>800</v>
      </c>
      <c r="D101" s="73" t="s">
        <v>98</v>
      </c>
      <c r="E101" s="73" t="s">
        <v>98</v>
      </c>
      <c r="F101" s="74">
        <v>58.3</v>
      </c>
      <c r="G101" s="74">
        <v>60.6</v>
      </c>
      <c r="H101" s="74">
        <v>63.1</v>
      </c>
      <c r="I101" s="3"/>
    </row>
    <row r="102" spans="1:9" s="4" customFormat="1" ht="25.5" x14ac:dyDescent="0.25">
      <c r="A102" s="37" t="s">
        <v>228</v>
      </c>
      <c r="B102" s="56" t="s">
        <v>229</v>
      </c>
      <c r="C102" s="72"/>
      <c r="D102" s="73"/>
      <c r="E102" s="73"/>
      <c r="F102" s="74">
        <f>SUM(F103:F105)</f>
        <v>1619</v>
      </c>
      <c r="G102" s="74">
        <f>SUM(G103:G105)</f>
        <v>1692</v>
      </c>
      <c r="H102" s="74">
        <f>SUM(H103:H105)</f>
        <v>1760</v>
      </c>
      <c r="I102" s="3"/>
    </row>
    <row r="103" spans="1:9" s="4" customFormat="1" ht="89.25" x14ac:dyDescent="0.25">
      <c r="A103" s="37" t="s">
        <v>324</v>
      </c>
      <c r="B103" s="56" t="s">
        <v>229</v>
      </c>
      <c r="C103" s="73">
        <v>100</v>
      </c>
      <c r="D103" s="73" t="s">
        <v>98</v>
      </c>
      <c r="E103" s="73" t="s">
        <v>98</v>
      </c>
      <c r="F103" s="74"/>
      <c r="G103" s="74"/>
      <c r="H103" s="74"/>
      <c r="I103" s="3"/>
    </row>
    <row r="104" spans="1:9" s="4" customFormat="1" ht="38.25" x14ac:dyDescent="0.25">
      <c r="A104" s="37" t="s">
        <v>325</v>
      </c>
      <c r="B104" s="56" t="s">
        <v>229</v>
      </c>
      <c r="C104" s="73">
        <v>200</v>
      </c>
      <c r="D104" s="73" t="s">
        <v>98</v>
      </c>
      <c r="E104" s="73" t="s">
        <v>98</v>
      </c>
      <c r="F104" s="74">
        <v>1619</v>
      </c>
      <c r="G104" s="74">
        <v>1692</v>
      </c>
      <c r="H104" s="74">
        <v>1760</v>
      </c>
      <c r="I104" s="3"/>
    </row>
    <row r="105" spans="1:9" s="4" customFormat="1" ht="25.5" x14ac:dyDescent="0.25">
      <c r="A105" s="37" t="s">
        <v>327</v>
      </c>
      <c r="B105" s="56" t="s">
        <v>229</v>
      </c>
      <c r="C105" s="73">
        <v>300</v>
      </c>
      <c r="D105" s="73" t="s">
        <v>98</v>
      </c>
      <c r="E105" s="73" t="s">
        <v>98</v>
      </c>
      <c r="F105" s="74"/>
      <c r="G105" s="74"/>
      <c r="H105" s="74"/>
      <c r="I105" s="3"/>
    </row>
    <row r="106" spans="1:9" s="4" customFormat="1" ht="25.5" x14ac:dyDescent="0.25">
      <c r="A106" s="37" t="s">
        <v>230</v>
      </c>
      <c r="B106" s="56" t="s">
        <v>231</v>
      </c>
      <c r="C106" s="72"/>
      <c r="D106" s="73"/>
      <c r="E106" s="73"/>
      <c r="F106" s="74">
        <f>F107</f>
        <v>140</v>
      </c>
      <c r="G106" s="74">
        <f t="shared" ref="G106:H108" si="25">G107</f>
        <v>145.6</v>
      </c>
      <c r="H106" s="74">
        <f t="shared" si="25"/>
        <v>151.4</v>
      </c>
      <c r="I106" s="3"/>
    </row>
    <row r="107" spans="1:9" s="4" customFormat="1" ht="25.5" x14ac:dyDescent="0.25">
      <c r="A107" s="37" t="s">
        <v>232</v>
      </c>
      <c r="B107" s="56" t="s">
        <v>233</v>
      </c>
      <c r="C107" s="72"/>
      <c r="D107" s="73"/>
      <c r="E107" s="73"/>
      <c r="F107" s="74">
        <f>F108</f>
        <v>140</v>
      </c>
      <c r="G107" s="74">
        <f t="shared" si="25"/>
        <v>145.6</v>
      </c>
      <c r="H107" s="74">
        <f t="shared" si="25"/>
        <v>151.4</v>
      </c>
      <c r="I107" s="3"/>
    </row>
    <row r="108" spans="1:9" s="4" customFormat="1" ht="38.25" x14ac:dyDescent="0.25">
      <c r="A108" s="37" t="s">
        <v>234</v>
      </c>
      <c r="B108" s="56" t="s">
        <v>235</v>
      </c>
      <c r="C108" s="72"/>
      <c r="D108" s="73"/>
      <c r="E108" s="73"/>
      <c r="F108" s="74">
        <f>F109</f>
        <v>140</v>
      </c>
      <c r="G108" s="74">
        <f t="shared" si="25"/>
        <v>145.6</v>
      </c>
      <c r="H108" s="74">
        <f t="shared" si="25"/>
        <v>151.4</v>
      </c>
      <c r="I108" s="3"/>
    </row>
    <row r="109" spans="1:9" s="4" customFormat="1" ht="38.25" x14ac:dyDescent="0.25">
      <c r="A109" s="37" t="s">
        <v>325</v>
      </c>
      <c r="B109" s="56" t="s">
        <v>235</v>
      </c>
      <c r="C109" s="73">
        <v>200</v>
      </c>
      <c r="D109" s="73" t="s">
        <v>98</v>
      </c>
      <c r="E109" s="73" t="s">
        <v>98</v>
      </c>
      <c r="F109" s="74">
        <v>140</v>
      </c>
      <c r="G109" s="74">
        <v>145.6</v>
      </c>
      <c r="H109" s="74">
        <v>151.4</v>
      </c>
      <c r="I109" s="3"/>
    </row>
    <row r="110" spans="1:9" s="4" customFormat="1" ht="38.25" x14ac:dyDescent="0.25">
      <c r="A110" s="37" t="s">
        <v>145</v>
      </c>
      <c r="B110" s="56" t="s">
        <v>237</v>
      </c>
      <c r="C110" s="72"/>
      <c r="D110" s="73"/>
      <c r="E110" s="73"/>
      <c r="F110" s="74">
        <f>F111</f>
        <v>15088.3</v>
      </c>
      <c r="G110" s="74">
        <f t="shared" ref="G110:H110" si="26">G111</f>
        <v>15485.7</v>
      </c>
      <c r="H110" s="74">
        <f t="shared" si="26"/>
        <v>16260.599999999999</v>
      </c>
      <c r="I110" s="3"/>
    </row>
    <row r="111" spans="1:9" s="4" customFormat="1" ht="25.5" x14ac:dyDescent="0.25">
      <c r="A111" s="37" t="s">
        <v>238</v>
      </c>
      <c r="B111" s="56" t="s">
        <v>239</v>
      </c>
      <c r="C111" s="72"/>
      <c r="D111" s="73"/>
      <c r="E111" s="73"/>
      <c r="F111" s="74">
        <f>F112+F116</f>
        <v>15088.3</v>
      </c>
      <c r="G111" s="74">
        <f>G112+G116</f>
        <v>15485.7</v>
      </c>
      <c r="H111" s="74">
        <f>H112+H116</f>
        <v>16260.599999999999</v>
      </c>
      <c r="I111" s="3"/>
    </row>
    <row r="112" spans="1:9" s="4" customFormat="1" ht="38.25" x14ac:dyDescent="0.25">
      <c r="A112" s="37" t="s">
        <v>40</v>
      </c>
      <c r="B112" s="56" t="s">
        <v>240</v>
      </c>
      <c r="C112" s="72"/>
      <c r="D112" s="73"/>
      <c r="E112" s="73"/>
      <c r="F112" s="74">
        <f>SUM(F113:F115)</f>
        <v>12704.5</v>
      </c>
      <c r="G112" s="74">
        <f>SUM(G113:G115)</f>
        <v>13163.300000000001</v>
      </c>
      <c r="H112" s="74">
        <f>SUM(H113:H115)</f>
        <v>13731.599999999999</v>
      </c>
      <c r="I112" s="3"/>
    </row>
    <row r="113" spans="1:9" s="4" customFormat="1" ht="89.25" x14ac:dyDescent="0.25">
      <c r="A113" s="37" t="s">
        <v>324</v>
      </c>
      <c r="B113" s="56" t="s">
        <v>240</v>
      </c>
      <c r="C113" s="73">
        <v>100</v>
      </c>
      <c r="D113" s="73" t="s">
        <v>98</v>
      </c>
      <c r="E113" s="73" t="s">
        <v>236</v>
      </c>
      <c r="F113" s="74">
        <v>11017</v>
      </c>
      <c r="G113" s="74">
        <v>11511.2</v>
      </c>
      <c r="H113" s="74">
        <v>11827.8</v>
      </c>
      <c r="I113" s="3"/>
    </row>
    <row r="114" spans="1:9" s="4" customFormat="1" ht="38.25" x14ac:dyDescent="0.25">
      <c r="A114" s="37" t="s">
        <v>325</v>
      </c>
      <c r="B114" s="56" t="s">
        <v>240</v>
      </c>
      <c r="C114" s="73">
        <v>200</v>
      </c>
      <c r="D114" s="73" t="s">
        <v>98</v>
      </c>
      <c r="E114" s="73" t="s">
        <v>236</v>
      </c>
      <c r="F114" s="74">
        <v>1665.5</v>
      </c>
      <c r="G114" s="74">
        <v>1639.5</v>
      </c>
      <c r="H114" s="74">
        <v>1881</v>
      </c>
      <c r="I114" s="3"/>
    </row>
    <row r="115" spans="1:9" s="4" customFormat="1" x14ac:dyDescent="0.25">
      <c r="A115" s="37" t="s">
        <v>326</v>
      </c>
      <c r="B115" s="56" t="s">
        <v>240</v>
      </c>
      <c r="C115" s="73">
        <v>800</v>
      </c>
      <c r="D115" s="73" t="s">
        <v>98</v>
      </c>
      <c r="E115" s="73" t="s">
        <v>236</v>
      </c>
      <c r="F115" s="74">
        <v>22</v>
      </c>
      <c r="G115" s="74">
        <v>12.6</v>
      </c>
      <c r="H115" s="74">
        <v>22.8</v>
      </c>
      <c r="I115" s="3"/>
    </row>
    <row r="116" spans="1:9" s="4" customFormat="1" ht="25.5" x14ac:dyDescent="0.25">
      <c r="A116" s="37" t="s">
        <v>20</v>
      </c>
      <c r="B116" s="56" t="s">
        <v>241</v>
      </c>
      <c r="C116" s="72"/>
      <c r="D116" s="73"/>
      <c r="E116" s="73"/>
      <c r="F116" s="74">
        <f>SUM(F117:F119)</f>
        <v>2383.8000000000002</v>
      </c>
      <c r="G116" s="74">
        <f>SUM(G117:G119)</f>
        <v>2322.3999999999996</v>
      </c>
      <c r="H116" s="74">
        <f>SUM(H117:H119)</f>
        <v>2529</v>
      </c>
      <c r="I116" s="3"/>
    </row>
    <row r="117" spans="1:9" s="4" customFormat="1" ht="89.25" x14ac:dyDescent="0.25">
      <c r="A117" s="37" t="s">
        <v>324</v>
      </c>
      <c r="B117" s="56" t="s">
        <v>241</v>
      </c>
      <c r="C117" s="73">
        <v>100</v>
      </c>
      <c r="D117" s="73" t="s">
        <v>98</v>
      </c>
      <c r="E117" s="73" t="s">
        <v>236</v>
      </c>
      <c r="F117" s="74">
        <v>2072</v>
      </c>
      <c r="G117" s="74">
        <v>2124.6999999999998</v>
      </c>
      <c r="H117" s="74">
        <v>2258.1999999999998</v>
      </c>
      <c r="I117" s="3"/>
    </row>
    <row r="118" spans="1:9" s="4" customFormat="1" ht="38.25" x14ac:dyDescent="0.25">
      <c r="A118" s="37" t="s">
        <v>325</v>
      </c>
      <c r="B118" s="56" t="s">
        <v>241</v>
      </c>
      <c r="C118" s="73">
        <v>200</v>
      </c>
      <c r="D118" s="73" t="s">
        <v>98</v>
      </c>
      <c r="E118" s="73" t="s">
        <v>236</v>
      </c>
      <c r="F118" s="74">
        <v>228.8</v>
      </c>
      <c r="G118" s="74">
        <v>197.7</v>
      </c>
      <c r="H118" s="74">
        <v>270.8</v>
      </c>
      <c r="I118" s="3"/>
    </row>
    <row r="119" spans="1:9" s="4" customFormat="1" x14ac:dyDescent="0.25">
      <c r="A119" s="37" t="s">
        <v>326</v>
      </c>
      <c r="B119" s="56" t="s">
        <v>241</v>
      </c>
      <c r="C119" s="73">
        <v>800</v>
      </c>
      <c r="D119" s="73" t="s">
        <v>98</v>
      </c>
      <c r="E119" s="73" t="s">
        <v>236</v>
      </c>
      <c r="F119" s="74">
        <v>83</v>
      </c>
      <c r="G119" s="74">
        <v>0</v>
      </c>
      <c r="H119" s="74">
        <v>0</v>
      </c>
      <c r="I119" s="3"/>
    </row>
    <row r="120" spans="1:9" s="4" customFormat="1" ht="38.25" x14ac:dyDescent="0.25">
      <c r="A120" s="37" t="s">
        <v>198</v>
      </c>
      <c r="B120" s="56" t="s">
        <v>199</v>
      </c>
      <c r="C120" s="72"/>
      <c r="D120" s="73"/>
      <c r="E120" s="73"/>
      <c r="F120" s="74">
        <f>F121+F125</f>
        <v>1692.6000000000001</v>
      </c>
      <c r="G120" s="74">
        <f t="shared" ref="G120:H120" si="27">G121+G125</f>
        <v>1760.4</v>
      </c>
      <c r="H120" s="74">
        <f t="shared" si="27"/>
        <v>1830.8</v>
      </c>
      <c r="I120" s="3"/>
    </row>
    <row r="121" spans="1:9" s="4" customFormat="1" ht="38.25" x14ac:dyDescent="0.25">
      <c r="A121" s="37" t="s">
        <v>200</v>
      </c>
      <c r="B121" s="56" t="s">
        <v>201</v>
      </c>
      <c r="C121" s="72"/>
      <c r="D121" s="73"/>
      <c r="E121" s="73"/>
      <c r="F121" s="74">
        <f>F122</f>
        <v>1512.6000000000001</v>
      </c>
      <c r="G121" s="74">
        <f t="shared" ref="G121:H121" si="28">G122</f>
        <v>1573.2</v>
      </c>
      <c r="H121" s="74">
        <f t="shared" si="28"/>
        <v>1636.1</v>
      </c>
      <c r="I121" s="3"/>
    </row>
    <row r="122" spans="1:9" s="4" customFormat="1" ht="25.5" x14ac:dyDescent="0.25">
      <c r="A122" s="37" t="s">
        <v>368</v>
      </c>
      <c r="B122" s="56" t="s">
        <v>202</v>
      </c>
      <c r="C122" s="72"/>
      <c r="D122" s="73"/>
      <c r="E122" s="73"/>
      <c r="F122" s="74">
        <f>F123+F124</f>
        <v>1512.6000000000001</v>
      </c>
      <c r="G122" s="74">
        <f t="shared" ref="G122:H122" si="29">G123+G124</f>
        <v>1573.2</v>
      </c>
      <c r="H122" s="74">
        <f t="shared" si="29"/>
        <v>1636.1</v>
      </c>
      <c r="I122" s="3"/>
    </row>
    <row r="123" spans="1:9" s="4" customFormat="1" ht="38.25" x14ac:dyDescent="0.25">
      <c r="A123" s="37" t="s">
        <v>325</v>
      </c>
      <c r="B123" s="56" t="s">
        <v>202</v>
      </c>
      <c r="C123" s="73">
        <v>200</v>
      </c>
      <c r="D123" s="73" t="s">
        <v>98</v>
      </c>
      <c r="E123" s="73" t="s">
        <v>139</v>
      </c>
      <c r="F123" s="74">
        <v>181.2</v>
      </c>
      <c r="G123" s="74">
        <v>188.5</v>
      </c>
      <c r="H123" s="74">
        <v>196</v>
      </c>
      <c r="I123" s="3"/>
    </row>
    <row r="124" spans="1:9" s="4" customFormat="1" ht="38.25" x14ac:dyDescent="0.25">
      <c r="A124" s="37" t="s">
        <v>337</v>
      </c>
      <c r="B124" s="56" t="s">
        <v>202</v>
      </c>
      <c r="C124" s="73">
        <v>600</v>
      </c>
      <c r="D124" s="73" t="s">
        <v>98</v>
      </c>
      <c r="E124" s="73" t="s">
        <v>139</v>
      </c>
      <c r="F124" s="74">
        <v>1331.4</v>
      </c>
      <c r="G124" s="74">
        <v>1384.7</v>
      </c>
      <c r="H124" s="74">
        <v>1440.1</v>
      </c>
      <c r="I124" s="3"/>
    </row>
    <row r="125" spans="1:9" s="4" customFormat="1" ht="51" x14ac:dyDescent="0.25">
      <c r="A125" s="37" t="s">
        <v>203</v>
      </c>
      <c r="B125" s="56" t="s">
        <v>204</v>
      </c>
      <c r="C125" s="72"/>
      <c r="D125" s="73"/>
      <c r="E125" s="73"/>
      <c r="F125" s="74">
        <f>F126</f>
        <v>180</v>
      </c>
      <c r="G125" s="74">
        <f t="shared" ref="G125:H125" si="30">G126</f>
        <v>187.2</v>
      </c>
      <c r="H125" s="74">
        <f t="shared" si="30"/>
        <v>194.7</v>
      </c>
      <c r="I125" s="3"/>
    </row>
    <row r="126" spans="1:9" s="4" customFormat="1" ht="25.5" x14ac:dyDescent="0.25">
      <c r="A126" s="37" t="s">
        <v>205</v>
      </c>
      <c r="B126" s="56" t="s">
        <v>206</v>
      </c>
      <c r="C126" s="72"/>
      <c r="D126" s="73"/>
      <c r="E126" s="73"/>
      <c r="F126" s="74">
        <f>F127+F128</f>
        <v>180</v>
      </c>
      <c r="G126" s="74">
        <f t="shared" ref="G126:H126" si="31">G127+G128</f>
        <v>187.2</v>
      </c>
      <c r="H126" s="74">
        <f t="shared" si="31"/>
        <v>194.7</v>
      </c>
      <c r="I126" s="3"/>
    </row>
    <row r="127" spans="1:9" s="4" customFormat="1" ht="38.25" x14ac:dyDescent="0.25">
      <c r="A127" s="37" t="s">
        <v>325</v>
      </c>
      <c r="B127" s="56" t="s">
        <v>206</v>
      </c>
      <c r="C127" s="73">
        <v>200</v>
      </c>
      <c r="D127" s="73" t="s">
        <v>98</v>
      </c>
      <c r="E127" s="73" t="s">
        <v>139</v>
      </c>
      <c r="F127" s="74">
        <v>100</v>
      </c>
      <c r="G127" s="74">
        <v>104</v>
      </c>
      <c r="H127" s="74">
        <v>108.2</v>
      </c>
      <c r="I127" s="3"/>
    </row>
    <row r="128" spans="1:9" s="4" customFormat="1" ht="38.25" x14ac:dyDescent="0.25">
      <c r="A128" s="37" t="s">
        <v>337</v>
      </c>
      <c r="B128" s="56" t="s">
        <v>206</v>
      </c>
      <c r="C128" s="73">
        <v>600</v>
      </c>
      <c r="D128" s="73" t="s">
        <v>98</v>
      </c>
      <c r="E128" s="73" t="s">
        <v>139</v>
      </c>
      <c r="F128" s="74">
        <v>80</v>
      </c>
      <c r="G128" s="74">
        <v>83.2</v>
      </c>
      <c r="H128" s="74">
        <v>86.5</v>
      </c>
      <c r="I128" s="3"/>
    </row>
    <row r="129" spans="1:9" s="4" customFormat="1" ht="25.5" x14ac:dyDescent="0.25">
      <c r="A129" s="37" t="s">
        <v>260</v>
      </c>
      <c r="B129" s="56" t="s">
        <v>261</v>
      </c>
      <c r="C129" s="72"/>
      <c r="D129" s="73"/>
      <c r="E129" s="73"/>
      <c r="F129" s="74">
        <f>F130+F135</f>
        <v>898.3</v>
      </c>
      <c r="G129" s="74">
        <f>G130+G135</f>
        <v>899.4</v>
      </c>
      <c r="H129" s="74">
        <f>H130+H135</f>
        <v>909</v>
      </c>
      <c r="I129" s="3"/>
    </row>
    <row r="130" spans="1:9" s="4" customFormat="1" ht="25.5" x14ac:dyDescent="0.25">
      <c r="A130" s="37" t="s">
        <v>262</v>
      </c>
      <c r="B130" s="56" t="s">
        <v>263</v>
      </c>
      <c r="C130" s="72"/>
      <c r="D130" s="73"/>
      <c r="E130" s="73"/>
      <c r="F130" s="74">
        <f>F131+F133</f>
        <v>898.3</v>
      </c>
      <c r="G130" s="74">
        <f t="shared" ref="G130:H130" si="32">G131+G133</f>
        <v>899.4</v>
      </c>
      <c r="H130" s="74">
        <f t="shared" si="32"/>
        <v>909</v>
      </c>
      <c r="I130" s="3"/>
    </row>
    <row r="131" spans="1:9" s="4" customFormat="1" ht="25.5" x14ac:dyDescent="0.25">
      <c r="A131" s="37" t="s">
        <v>373</v>
      </c>
      <c r="B131" s="56" t="s">
        <v>264</v>
      </c>
      <c r="C131" s="72"/>
      <c r="D131" s="73"/>
      <c r="E131" s="73"/>
      <c r="F131" s="74">
        <f>F132</f>
        <v>230.2</v>
      </c>
      <c r="G131" s="74">
        <f t="shared" ref="G131:H131" si="33">G132</f>
        <v>239.4</v>
      </c>
      <c r="H131" s="74">
        <f t="shared" si="33"/>
        <v>249</v>
      </c>
      <c r="I131" s="3"/>
    </row>
    <row r="132" spans="1:9" s="4" customFormat="1" ht="38.25" x14ac:dyDescent="0.25">
      <c r="A132" s="37" t="s">
        <v>325</v>
      </c>
      <c r="B132" s="76" t="s">
        <v>264</v>
      </c>
      <c r="C132" s="77">
        <v>200</v>
      </c>
      <c r="D132" s="77" t="s">
        <v>259</v>
      </c>
      <c r="E132" s="77" t="s">
        <v>139</v>
      </c>
      <c r="F132" s="78">
        <v>230.2</v>
      </c>
      <c r="G132" s="78">
        <v>239.4</v>
      </c>
      <c r="H132" s="78">
        <v>249</v>
      </c>
      <c r="I132" s="3"/>
    </row>
    <row r="133" spans="1:9" s="4" customFormat="1" ht="39" x14ac:dyDescent="0.25">
      <c r="A133" s="38" t="s">
        <v>265</v>
      </c>
      <c r="B133" s="79" t="s">
        <v>266</v>
      </c>
      <c r="C133" s="80"/>
      <c r="D133" s="81"/>
      <c r="E133" s="81"/>
      <c r="F133" s="82">
        <f>F134</f>
        <v>668.1</v>
      </c>
      <c r="G133" s="82">
        <f t="shared" ref="G133:H133" si="34">G134</f>
        <v>660</v>
      </c>
      <c r="H133" s="82">
        <f t="shared" si="34"/>
        <v>660</v>
      </c>
      <c r="I133" s="3"/>
    </row>
    <row r="134" spans="1:9" s="4" customFormat="1" ht="38.25" x14ac:dyDescent="0.25">
      <c r="A134" s="37" t="s">
        <v>325</v>
      </c>
      <c r="B134" s="79" t="s">
        <v>266</v>
      </c>
      <c r="C134" s="80">
        <v>200</v>
      </c>
      <c r="D134" s="81" t="s">
        <v>259</v>
      </c>
      <c r="E134" s="81" t="s">
        <v>139</v>
      </c>
      <c r="F134" s="82">
        <v>668.1</v>
      </c>
      <c r="G134" s="82">
        <v>660</v>
      </c>
      <c r="H134" s="82">
        <v>660</v>
      </c>
      <c r="I134" s="3"/>
    </row>
    <row r="135" spans="1:9" s="4" customFormat="1" ht="26.25" hidden="1" x14ac:dyDescent="0.25">
      <c r="A135" s="38" t="s">
        <v>267</v>
      </c>
      <c r="B135" s="79" t="s">
        <v>268</v>
      </c>
      <c r="C135" s="80"/>
      <c r="D135" s="81" t="s">
        <v>259</v>
      </c>
      <c r="E135" s="81" t="s">
        <v>139</v>
      </c>
      <c r="F135" s="82">
        <f>F136</f>
        <v>0</v>
      </c>
      <c r="G135" s="82">
        <f t="shared" ref="G135:H136" si="35">G136</f>
        <v>0</v>
      </c>
      <c r="H135" s="82">
        <f t="shared" si="35"/>
        <v>0</v>
      </c>
      <c r="I135" s="3"/>
    </row>
    <row r="136" spans="1:9" s="4" customFormat="1" ht="77.25" hidden="1" x14ac:dyDescent="0.25">
      <c r="A136" s="38" t="s">
        <v>269</v>
      </c>
      <c r="B136" s="79" t="s">
        <v>270</v>
      </c>
      <c r="C136" s="80"/>
      <c r="D136" s="81" t="s">
        <v>259</v>
      </c>
      <c r="E136" s="81" t="s">
        <v>139</v>
      </c>
      <c r="F136" s="82">
        <f>F137</f>
        <v>0</v>
      </c>
      <c r="G136" s="82">
        <f t="shared" si="35"/>
        <v>0</v>
      </c>
      <c r="H136" s="82">
        <f t="shared" si="35"/>
        <v>0</v>
      </c>
      <c r="I136" s="3"/>
    </row>
    <row r="137" spans="1:9" s="4" customFormat="1" ht="38.25" hidden="1" x14ac:dyDescent="0.25">
      <c r="A137" s="37" t="s">
        <v>325</v>
      </c>
      <c r="B137" s="83" t="s">
        <v>270</v>
      </c>
      <c r="C137" s="84">
        <v>200</v>
      </c>
      <c r="D137" s="85" t="s">
        <v>259</v>
      </c>
      <c r="E137" s="85" t="s">
        <v>139</v>
      </c>
      <c r="F137" s="86"/>
      <c r="G137" s="86">
        <v>0</v>
      </c>
      <c r="H137" s="86"/>
      <c r="I137" s="3"/>
    </row>
    <row r="138" spans="1:9" s="4" customFormat="1" ht="51" x14ac:dyDescent="0.25">
      <c r="A138" s="39" t="s">
        <v>100</v>
      </c>
      <c r="B138" s="87" t="s">
        <v>101</v>
      </c>
      <c r="C138" s="88"/>
      <c r="D138" s="89"/>
      <c r="E138" s="89"/>
      <c r="F138" s="90">
        <f>F139+F153+F162+F174+F180</f>
        <v>74363.851020000002</v>
      </c>
      <c r="G138" s="90">
        <f>G139+G153+G162+G174+G180</f>
        <v>72294.046089999989</v>
      </c>
      <c r="H138" s="90">
        <f>H139+H153+H162+H174+H180</f>
        <v>75315.191709999999</v>
      </c>
      <c r="I138" s="3"/>
    </row>
    <row r="139" spans="1:9" s="4" customFormat="1" ht="51" x14ac:dyDescent="0.25">
      <c r="A139" s="37" t="s">
        <v>102</v>
      </c>
      <c r="B139" s="56" t="s">
        <v>103</v>
      </c>
      <c r="C139" s="91"/>
      <c r="D139" s="73"/>
      <c r="E139" s="73"/>
      <c r="F139" s="92">
        <f>F140+F149</f>
        <v>7301</v>
      </c>
      <c r="G139" s="92">
        <f>G140+G149</f>
        <v>7813</v>
      </c>
      <c r="H139" s="92">
        <f>H140+H149</f>
        <v>8575</v>
      </c>
      <c r="I139" s="3"/>
    </row>
    <row r="140" spans="1:9" s="4" customFormat="1" ht="38.25" x14ac:dyDescent="0.25">
      <c r="A140" s="37" t="s">
        <v>104</v>
      </c>
      <c r="B140" s="56" t="s">
        <v>105</v>
      </c>
      <c r="C140" s="91"/>
      <c r="D140" s="73"/>
      <c r="E140" s="73"/>
      <c r="F140" s="92">
        <f>F141+F145</f>
        <v>7301</v>
      </c>
      <c r="G140" s="92">
        <f>G141+G145</f>
        <v>7813</v>
      </c>
      <c r="H140" s="92">
        <f>H141+H145</f>
        <v>8575</v>
      </c>
      <c r="I140" s="3"/>
    </row>
    <row r="141" spans="1:9" s="4" customFormat="1" ht="38.25" x14ac:dyDescent="0.25">
      <c r="A141" s="37" t="s">
        <v>40</v>
      </c>
      <c r="B141" s="56" t="s">
        <v>106</v>
      </c>
      <c r="C141" s="91"/>
      <c r="D141" s="73"/>
      <c r="E141" s="73"/>
      <c r="F141" s="92">
        <f>SUM(F142:F144)</f>
        <v>7301</v>
      </c>
      <c r="G141" s="92">
        <f>SUM(G142:G144)+G147</f>
        <v>7813</v>
      </c>
      <c r="H141" s="92">
        <f>SUM(H142:H144)</f>
        <v>8575</v>
      </c>
      <c r="I141" s="3"/>
    </row>
    <row r="142" spans="1:9" s="4" customFormat="1" ht="89.25" x14ac:dyDescent="0.25">
      <c r="A142" s="37" t="s">
        <v>324</v>
      </c>
      <c r="B142" s="56" t="s">
        <v>106</v>
      </c>
      <c r="C142" s="93">
        <v>100</v>
      </c>
      <c r="D142" s="73" t="s">
        <v>98</v>
      </c>
      <c r="E142" s="73" t="s">
        <v>99</v>
      </c>
      <c r="F142" s="92">
        <v>6320</v>
      </c>
      <c r="G142" s="92">
        <v>6889</v>
      </c>
      <c r="H142" s="92">
        <v>7474</v>
      </c>
      <c r="I142" s="3"/>
    </row>
    <row r="143" spans="1:9" s="4" customFormat="1" ht="38.25" x14ac:dyDescent="0.25">
      <c r="A143" s="37" t="s">
        <v>325</v>
      </c>
      <c r="B143" s="56" t="s">
        <v>106</v>
      </c>
      <c r="C143" s="93">
        <v>200</v>
      </c>
      <c r="D143" s="73" t="s">
        <v>98</v>
      </c>
      <c r="E143" s="73" t="s">
        <v>99</v>
      </c>
      <c r="F143" s="92">
        <v>957</v>
      </c>
      <c r="G143" s="92">
        <v>902</v>
      </c>
      <c r="H143" s="92">
        <v>1080</v>
      </c>
      <c r="I143" s="3"/>
    </row>
    <row r="144" spans="1:9" s="4" customFormat="1" x14ac:dyDescent="0.25">
      <c r="A144" s="37" t="s">
        <v>326</v>
      </c>
      <c r="B144" s="56" t="s">
        <v>106</v>
      </c>
      <c r="C144" s="93">
        <v>800</v>
      </c>
      <c r="D144" s="73" t="s">
        <v>98</v>
      </c>
      <c r="E144" s="73" t="s">
        <v>99</v>
      </c>
      <c r="F144" s="92">
        <v>24</v>
      </c>
      <c r="G144" s="92">
        <v>22</v>
      </c>
      <c r="H144" s="92">
        <v>21</v>
      </c>
      <c r="I144" s="3"/>
    </row>
    <row r="145" spans="1:9" s="4" customFormat="1" ht="38.25" hidden="1" x14ac:dyDescent="0.25">
      <c r="A145" s="37" t="s">
        <v>107</v>
      </c>
      <c r="B145" s="56" t="s">
        <v>110</v>
      </c>
      <c r="C145" s="91"/>
      <c r="D145" s="73"/>
      <c r="E145" s="73"/>
      <c r="F145" s="92">
        <f>SUM(F146:F146)</f>
        <v>0</v>
      </c>
      <c r="G145" s="92">
        <f>SUM(G146:G146)</f>
        <v>0</v>
      </c>
      <c r="H145" s="92">
        <f>SUM(H146:H146)</f>
        <v>0</v>
      </c>
      <c r="I145" s="3"/>
    </row>
    <row r="146" spans="1:9" s="4" customFormat="1" ht="38.25" hidden="1" x14ac:dyDescent="0.25">
      <c r="A146" s="37" t="s">
        <v>325</v>
      </c>
      <c r="B146" s="56" t="s">
        <v>110</v>
      </c>
      <c r="C146" s="93">
        <v>200</v>
      </c>
      <c r="D146" s="73" t="s">
        <v>98</v>
      </c>
      <c r="E146" s="73" t="s">
        <v>99</v>
      </c>
      <c r="F146" s="92"/>
      <c r="G146" s="92"/>
      <c r="H146" s="92"/>
      <c r="I146" s="3"/>
    </row>
    <row r="147" spans="1:9" s="4" customFormat="1" ht="51" hidden="1" x14ac:dyDescent="0.25">
      <c r="A147" s="37" t="s">
        <v>109</v>
      </c>
      <c r="B147" s="56" t="s">
        <v>110</v>
      </c>
      <c r="C147" s="93"/>
      <c r="D147" s="73"/>
      <c r="E147" s="73"/>
      <c r="F147" s="92"/>
      <c r="G147" s="92">
        <f>G148</f>
        <v>0</v>
      </c>
      <c r="H147" s="92"/>
      <c r="I147" s="3"/>
    </row>
    <row r="148" spans="1:9" s="4" customFormat="1" hidden="1" x14ac:dyDescent="0.25">
      <c r="A148" s="37" t="s">
        <v>111</v>
      </c>
      <c r="B148" s="56" t="s">
        <v>110</v>
      </c>
      <c r="C148" s="93">
        <v>244</v>
      </c>
      <c r="D148" s="73" t="s">
        <v>98</v>
      </c>
      <c r="E148" s="73" t="s">
        <v>99</v>
      </c>
      <c r="F148" s="92"/>
      <c r="G148" s="92"/>
      <c r="H148" s="92"/>
      <c r="I148" s="3"/>
    </row>
    <row r="149" spans="1:9" s="4" customFormat="1" ht="25.5" hidden="1" x14ac:dyDescent="0.25">
      <c r="A149" s="37" t="s">
        <v>112</v>
      </c>
      <c r="B149" s="56" t="s">
        <v>113</v>
      </c>
      <c r="C149" s="93"/>
      <c r="D149" s="73"/>
      <c r="E149" s="73"/>
      <c r="F149" s="92">
        <f>F150</f>
        <v>0</v>
      </c>
      <c r="G149" s="92">
        <f t="shared" ref="G149:H149" si="36">G150</f>
        <v>0</v>
      </c>
      <c r="H149" s="92">
        <f t="shared" si="36"/>
        <v>0</v>
      </c>
      <c r="I149" s="3"/>
    </row>
    <row r="150" spans="1:9" s="4" customFormat="1" ht="63.75" hidden="1" x14ac:dyDescent="0.25">
      <c r="A150" s="37" t="s">
        <v>114</v>
      </c>
      <c r="B150" s="56" t="s">
        <v>115</v>
      </c>
      <c r="C150" s="93"/>
      <c r="D150" s="73"/>
      <c r="E150" s="73"/>
      <c r="F150" s="92">
        <f>F151+F152</f>
        <v>0</v>
      </c>
      <c r="G150" s="92">
        <f t="shared" ref="G150:H150" si="37">G151+G152</f>
        <v>0</v>
      </c>
      <c r="H150" s="92">
        <f t="shared" si="37"/>
        <v>0</v>
      </c>
      <c r="I150" s="3"/>
    </row>
    <row r="151" spans="1:9" s="4" customFormat="1" ht="25.5" hidden="1" x14ac:dyDescent="0.25">
      <c r="A151" s="37" t="s">
        <v>116</v>
      </c>
      <c r="B151" s="56" t="s">
        <v>115</v>
      </c>
      <c r="C151" s="93">
        <v>244</v>
      </c>
      <c r="D151" s="73" t="s">
        <v>98</v>
      </c>
      <c r="E151" s="73" t="s">
        <v>99</v>
      </c>
      <c r="F151" s="92"/>
      <c r="G151" s="92"/>
      <c r="H151" s="92"/>
      <c r="I151" s="3"/>
    </row>
    <row r="152" spans="1:9" s="4" customFormat="1" ht="25.5" hidden="1" x14ac:dyDescent="0.25">
      <c r="A152" s="37" t="s">
        <v>116</v>
      </c>
      <c r="B152" s="56" t="s">
        <v>115</v>
      </c>
      <c r="C152" s="93">
        <v>244</v>
      </c>
      <c r="D152" s="73" t="s">
        <v>98</v>
      </c>
      <c r="E152" s="73" t="s">
        <v>99</v>
      </c>
      <c r="F152" s="92"/>
      <c r="G152" s="92"/>
      <c r="H152" s="92"/>
      <c r="I152" s="3"/>
    </row>
    <row r="153" spans="1:9" s="4" customFormat="1" ht="51" x14ac:dyDescent="0.25">
      <c r="A153" s="37" t="s">
        <v>118</v>
      </c>
      <c r="B153" s="56" t="s">
        <v>119</v>
      </c>
      <c r="C153" s="91"/>
      <c r="D153" s="73"/>
      <c r="E153" s="73"/>
      <c r="F153" s="92">
        <f>F154+F159</f>
        <v>45745</v>
      </c>
      <c r="G153" s="92">
        <f>G154+G159</f>
        <v>44040.1</v>
      </c>
      <c r="H153" s="92">
        <f>H154+H159</f>
        <v>45347.3</v>
      </c>
      <c r="I153" s="3"/>
    </row>
    <row r="154" spans="1:9" s="4" customFormat="1" ht="51" x14ac:dyDescent="0.25">
      <c r="A154" s="37" t="s">
        <v>120</v>
      </c>
      <c r="B154" s="56" t="s">
        <v>121</v>
      </c>
      <c r="C154" s="91"/>
      <c r="D154" s="73"/>
      <c r="E154" s="73"/>
      <c r="F154" s="92">
        <f>F155+F157</f>
        <v>22715</v>
      </c>
      <c r="G154" s="92">
        <f>G155+G157</f>
        <v>18937.099999999999</v>
      </c>
      <c r="H154" s="92">
        <f>H155+H157</f>
        <v>18113.3</v>
      </c>
      <c r="I154" s="3"/>
    </row>
    <row r="155" spans="1:9" s="4" customFormat="1" ht="38.25" x14ac:dyDescent="0.25">
      <c r="A155" s="37" t="s">
        <v>40</v>
      </c>
      <c r="B155" s="56" t="s">
        <v>122</v>
      </c>
      <c r="C155" s="91"/>
      <c r="D155" s="73"/>
      <c r="E155" s="73"/>
      <c r="F155" s="92">
        <f>SUM(F156:F156)</f>
        <v>22715</v>
      </c>
      <c r="G155" s="92">
        <f>SUM(G156:G156)</f>
        <v>18937.099999999999</v>
      </c>
      <c r="H155" s="92">
        <f>SUM(H156:H156)</f>
        <v>18113.3</v>
      </c>
      <c r="I155" s="3"/>
    </row>
    <row r="156" spans="1:9" s="4" customFormat="1" ht="38.25" x14ac:dyDescent="0.25">
      <c r="A156" s="37" t="s">
        <v>337</v>
      </c>
      <c r="B156" s="56" t="s">
        <v>122</v>
      </c>
      <c r="C156" s="93">
        <v>600</v>
      </c>
      <c r="D156" s="73" t="s">
        <v>117</v>
      </c>
      <c r="E156" s="73" t="s">
        <v>4</v>
      </c>
      <c r="F156" s="92">
        <v>22715</v>
      </c>
      <c r="G156" s="92">
        <v>18937.099999999999</v>
      </c>
      <c r="H156" s="92">
        <v>18113.3</v>
      </c>
      <c r="I156" s="3"/>
    </row>
    <row r="157" spans="1:9" s="4" customFormat="1" ht="38.25" hidden="1" x14ac:dyDescent="0.25">
      <c r="A157" s="37" t="s">
        <v>124</v>
      </c>
      <c r="B157" s="56" t="s">
        <v>336</v>
      </c>
      <c r="C157" s="91"/>
      <c r="D157" s="73"/>
      <c r="E157" s="73"/>
      <c r="F157" s="92">
        <f>F158</f>
        <v>0</v>
      </c>
      <c r="G157" s="92">
        <f t="shared" ref="G157:H157" si="38">G158</f>
        <v>0</v>
      </c>
      <c r="H157" s="92">
        <f t="shared" si="38"/>
        <v>0</v>
      </c>
      <c r="I157" s="3"/>
    </row>
    <row r="158" spans="1:9" s="4" customFormat="1" ht="38.25" hidden="1" x14ac:dyDescent="0.25">
      <c r="A158" s="37" t="s">
        <v>125</v>
      </c>
      <c r="B158" s="56" t="s">
        <v>336</v>
      </c>
      <c r="C158" s="93" t="s">
        <v>6</v>
      </c>
      <c r="D158" s="73" t="s">
        <v>117</v>
      </c>
      <c r="E158" s="73" t="s">
        <v>4</v>
      </c>
      <c r="F158" s="92"/>
      <c r="G158" s="92"/>
      <c r="H158" s="92"/>
      <c r="I158" s="3"/>
    </row>
    <row r="159" spans="1:9" s="4" customFormat="1" ht="38.25" x14ac:dyDescent="0.25">
      <c r="A159" s="37" t="s">
        <v>126</v>
      </c>
      <c r="B159" s="56" t="s">
        <v>127</v>
      </c>
      <c r="C159" s="91"/>
      <c r="D159" s="73"/>
      <c r="E159" s="73"/>
      <c r="F159" s="92">
        <f>F160</f>
        <v>23030</v>
      </c>
      <c r="G159" s="92">
        <f t="shared" ref="G159:H159" si="39">G160</f>
        <v>25103</v>
      </c>
      <c r="H159" s="92">
        <f t="shared" si="39"/>
        <v>27234</v>
      </c>
      <c r="I159" s="3"/>
    </row>
    <row r="160" spans="1:9" s="4" customFormat="1" ht="51" x14ac:dyDescent="0.25">
      <c r="A160" s="37" t="s">
        <v>128</v>
      </c>
      <c r="B160" s="56" t="s">
        <v>129</v>
      </c>
      <c r="C160" s="91"/>
      <c r="D160" s="73"/>
      <c r="E160" s="73"/>
      <c r="F160" s="92">
        <f>SUM(F161:F161)</f>
        <v>23030</v>
      </c>
      <c r="G160" s="92">
        <f>SUM(G161:G161)</f>
        <v>25103</v>
      </c>
      <c r="H160" s="92">
        <f>SUM(H161:H161)</f>
        <v>27234</v>
      </c>
      <c r="I160" s="3"/>
    </row>
    <row r="161" spans="1:9" s="4" customFormat="1" ht="89.25" x14ac:dyDescent="0.25">
      <c r="A161" s="37" t="s">
        <v>324</v>
      </c>
      <c r="B161" s="56" t="s">
        <v>129</v>
      </c>
      <c r="C161" s="93">
        <v>100</v>
      </c>
      <c r="D161" s="73" t="s">
        <v>117</v>
      </c>
      <c r="E161" s="73" t="s">
        <v>4</v>
      </c>
      <c r="F161" s="92">
        <v>23030</v>
      </c>
      <c r="G161" s="92">
        <v>25103</v>
      </c>
      <c r="H161" s="92">
        <v>27234</v>
      </c>
      <c r="I161" s="3"/>
    </row>
    <row r="162" spans="1:9" s="4" customFormat="1" ht="51" x14ac:dyDescent="0.25">
      <c r="A162" s="37" t="s">
        <v>130</v>
      </c>
      <c r="B162" s="56" t="s">
        <v>131</v>
      </c>
      <c r="C162" s="91"/>
      <c r="D162" s="73"/>
      <c r="E162" s="73"/>
      <c r="F162" s="92">
        <f>F163</f>
        <v>8638.8510200000001</v>
      </c>
      <c r="G162" s="92">
        <f t="shared" ref="G162:H162" si="40">G163</f>
        <v>7708.9460900000004</v>
      </c>
      <c r="H162" s="92">
        <f t="shared" si="40"/>
        <v>8457.8917099999999</v>
      </c>
      <c r="I162" s="3"/>
    </row>
    <row r="163" spans="1:9" s="4" customFormat="1" ht="25.5" x14ac:dyDescent="0.25">
      <c r="A163" s="37" t="s">
        <v>132</v>
      </c>
      <c r="B163" s="56" t="s">
        <v>133</v>
      </c>
      <c r="C163" s="91"/>
      <c r="D163" s="73"/>
      <c r="E163" s="73"/>
      <c r="F163" s="92">
        <f>F164+F170+F172+F168</f>
        <v>8638.8510200000001</v>
      </c>
      <c r="G163" s="92">
        <f>G164+G170+G172</f>
        <v>7708.9460900000004</v>
      </c>
      <c r="H163" s="92">
        <f>H164+H170+H172</f>
        <v>8457.8917099999999</v>
      </c>
      <c r="I163" s="3"/>
    </row>
    <row r="164" spans="1:9" s="4" customFormat="1" ht="38.25" x14ac:dyDescent="0.25">
      <c r="A164" s="37" t="s">
        <v>40</v>
      </c>
      <c r="B164" s="56" t="s">
        <v>134</v>
      </c>
      <c r="C164" s="91"/>
      <c r="D164" s="73"/>
      <c r="E164" s="73"/>
      <c r="F164" s="92">
        <f>SUM(F165:F167)</f>
        <v>8471</v>
      </c>
      <c r="G164" s="92">
        <f>SUM(G165:G167)</f>
        <v>7644</v>
      </c>
      <c r="H164" s="92">
        <f>SUM(H165:H167)</f>
        <v>8391</v>
      </c>
      <c r="I164" s="3"/>
    </row>
    <row r="165" spans="1:9" s="4" customFormat="1" ht="89.25" x14ac:dyDescent="0.25">
      <c r="A165" s="37" t="s">
        <v>324</v>
      </c>
      <c r="B165" s="56" t="s">
        <v>134</v>
      </c>
      <c r="C165" s="93">
        <v>100</v>
      </c>
      <c r="D165" s="73" t="s">
        <v>117</v>
      </c>
      <c r="E165" s="73" t="s">
        <v>4</v>
      </c>
      <c r="F165" s="92">
        <v>7471</v>
      </c>
      <c r="G165" s="92">
        <v>6724</v>
      </c>
      <c r="H165" s="92">
        <v>7522</v>
      </c>
      <c r="I165" s="3"/>
    </row>
    <row r="166" spans="1:9" s="4" customFormat="1" ht="38.25" x14ac:dyDescent="0.25">
      <c r="A166" s="37" t="s">
        <v>325</v>
      </c>
      <c r="B166" s="56" t="s">
        <v>134</v>
      </c>
      <c r="C166" s="93">
        <v>200</v>
      </c>
      <c r="D166" s="73" t="s">
        <v>117</v>
      </c>
      <c r="E166" s="73" t="s">
        <v>4</v>
      </c>
      <c r="F166" s="92">
        <v>998</v>
      </c>
      <c r="G166" s="92">
        <v>918</v>
      </c>
      <c r="H166" s="92">
        <v>867</v>
      </c>
      <c r="I166" s="3"/>
    </row>
    <row r="167" spans="1:9" s="4" customFormat="1" x14ac:dyDescent="0.25">
      <c r="A167" s="37" t="s">
        <v>326</v>
      </c>
      <c r="B167" s="56" t="s">
        <v>134</v>
      </c>
      <c r="C167" s="93">
        <v>800</v>
      </c>
      <c r="D167" s="73" t="s">
        <v>117</v>
      </c>
      <c r="E167" s="73" t="s">
        <v>4</v>
      </c>
      <c r="F167" s="92">
        <v>2</v>
      </c>
      <c r="G167" s="92">
        <v>2</v>
      </c>
      <c r="H167" s="92">
        <v>2</v>
      </c>
      <c r="I167" s="3"/>
    </row>
    <row r="168" spans="1:9" s="4" customFormat="1" ht="38.25" x14ac:dyDescent="0.25">
      <c r="A168" s="37" t="s">
        <v>135</v>
      </c>
      <c r="B168" s="56" t="s">
        <v>136</v>
      </c>
      <c r="C168" s="93"/>
      <c r="D168" s="73"/>
      <c r="E168" s="73"/>
      <c r="F168" s="92">
        <f>F169</f>
        <v>100</v>
      </c>
      <c r="G168" s="92"/>
      <c r="H168" s="92"/>
      <c r="I168" s="3"/>
    </row>
    <row r="169" spans="1:9" s="4" customFormat="1" ht="38.25" x14ac:dyDescent="0.25">
      <c r="A169" s="37" t="s">
        <v>325</v>
      </c>
      <c r="B169" s="56" t="s">
        <v>136</v>
      </c>
      <c r="C169" s="93">
        <v>200</v>
      </c>
      <c r="D169" s="73" t="s">
        <v>117</v>
      </c>
      <c r="E169" s="73" t="s">
        <v>4</v>
      </c>
      <c r="F169" s="92">
        <v>100</v>
      </c>
      <c r="G169" s="92"/>
      <c r="H169" s="92"/>
      <c r="I169" s="3"/>
    </row>
    <row r="170" spans="1:9" s="4" customFormat="1" ht="38.25" x14ac:dyDescent="0.25">
      <c r="A170" s="37" t="s">
        <v>137</v>
      </c>
      <c r="B170" s="56" t="s">
        <v>138</v>
      </c>
      <c r="C170" s="91"/>
      <c r="D170" s="73"/>
      <c r="E170" s="73"/>
      <c r="F170" s="92">
        <f>SUM(F171:F171)</f>
        <v>67.851020000000005</v>
      </c>
      <c r="G170" s="92">
        <f>SUM(G171:G171)</f>
        <v>64.946089999999998</v>
      </c>
      <c r="H170" s="92">
        <f>SUM(H171:H171)</f>
        <v>66.891710000000003</v>
      </c>
      <c r="I170" s="3"/>
    </row>
    <row r="171" spans="1:9" s="4" customFormat="1" ht="38.25" x14ac:dyDescent="0.25">
      <c r="A171" s="37" t="s">
        <v>325</v>
      </c>
      <c r="B171" s="56" t="s">
        <v>138</v>
      </c>
      <c r="C171" s="93">
        <v>200</v>
      </c>
      <c r="D171" s="73" t="s">
        <v>117</v>
      </c>
      <c r="E171" s="73" t="s">
        <v>4</v>
      </c>
      <c r="F171" s="92">
        <v>67.851020000000005</v>
      </c>
      <c r="G171" s="92">
        <v>64.946089999999998</v>
      </c>
      <c r="H171" s="92">
        <v>66.891710000000003</v>
      </c>
      <c r="I171" s="3"/>
    </row>
    <row r="172" spans="1:9" s="4" customFormat="1" ht="38.25" hidden="1" x14ac:dyDescent="0.25">
      <c r="A172" s="37" t="s">
        <v>135</v>
      </c>
      <c r="B172" s="56" t="s">
        <v>136</v>
      </c>
      <c r="C172" s="93"/>
      <c r="D172" s="73"/>
      <c r="E172" s="73"/>
      <c r="F172" s="92">
        <f>F173</f>
        <v>0</v>
      </c>
      <c r="G172" s="92">
        <f t="shared" ref="G172:H172" si="41">G173</f>
        <v>0</v>
      </c>
      <c r="H172" s="92">
        <f t="shared" si="41"/>
        <v>0</v>
      </c>
      <c r="I172" s="3"/>
    </row>
    <row r="173" spans="1:9" s="4" customFormat="1" ht="38.25" hidden="1" x14ac:dyDescent="0.25">
      <c r="A173" s="37" t="s">
        <v>325</v>
      </c>
      <c r="B173" s="56" t="s">
        <v>136</v>
      </c>
      <c r="C173" s="93">
        <v>200</v>
      </c>
      <c r="D173" s="73" t="s">
        <v>117</v>
      </c>
      <c r="E173" s="73" t="s">
        <v>4</v>
      </c>
      <c r="F173" s="92"/>
      <c r="G173" s="92"/>
      <c r="H173" s="92"/>
      <c r="I173" s="3"/>
    </row>
    <row r="174" spans="1:9" s="4" customFormat="1" ht="25.5" x14ac:dyDescent="0.25">
      <c r="A174" s="37" t="s">
        <v>140</v>
      </c>
      <c r="B174" s="56" t="s">
        <v>141</v>
      </c>
      <c r="C174" s="91"/>
      <c r="D174" s="73"/>
      <c r="E174" s="73"/>
      <c r="F174" s="92">
        <f>F175</f>
        <v>1431</v>
      </c>
      <c r="G174" s="92">
        <f t="shared" ref="G174:H175" si="42">G175</f>
        <v>1478</v>
      </c>
      <c r="H174" s="92">
        <f t="shared" si="42"/>
        <v>1604</v>
      </c>
      <c r="I174" s="3"/>
    </row>
    <row r="175" spans="1:9" s="4" customFormat="1" ht="25.5" x14ac:dyDescent="0.25">
      <c r="A175" s="37" t="s">
        <v>142</v>
      </c>
      <c r="B175" s="56" t="s">
        <v>143</v>
      </c>
      <c r="C175" s="91"/>
      <c r="D175" s="73"/>
      <c r="E175" s="73"/>
      <c r="F175" s="92">
        <f>F176</f>
        <v>1431</v>
      </c>
      <c r="G175" s="92">
        <f t="shared" si="42"/>
        <v>1478</v>
      </c>
      <c r="H175" s="92">
        <f t="shared" si="42"/>
        <v>1604</v>
      </c>
      <c r="I175" s="3"/>
    </row>
    <row r="176" spans="1:9" s="4" customFormat="1" ht="38.25" x14ac:dyDescent="0.25">
      <c r="A176" s="37" t="s">
        <v>40</v>
      </c>
      <c r="B176" s="56" t="s">
        <v>144</v>
      </c>
      <c r="C176" s="91"/>
      <c r="D176" s="73"/>
      <c r="E176" s="73"/>
      <c r="F176" s="92">
        <f>SUM(F177:F179)</f>
        <v>1431</v>
      </c>
      <c r="G176" s="92">
        <f>SUM(G177:G179)</f>
        <v>1478</v>
      </c>
      <c r="H176" s="92">
        <f>SUM(H177:H179)</f>
        <v>1604</v>
      </c>
      <c r="I176" s="3"/>
    </row>
    <row r="177" spans="1:9" s="4" customFormat="1" ht="89.25" x14ac:dyDescent="0.25">
      <c r="A177" s="37" t="s">
        <v>324</v>
      </c>
      <c r="B177" s="56" t="s">
        <v>144</v>
      </c>
      <c r="C177" s="93">
        <v>100</v>
      </c>
      <c r="D177" s="73" t="s">
        <v>117</v>
      </c>
      <c r="E177" s="73" t="s">
        <v>4</v>
      </c>
      <c r="F177" s="92">
        <v>1156</v>
      </c>
      <c r="G177" s="92">
        <v>1262</v>
      </c>
      <c r="H177" s="92">
        <v>1371</v>
      </c>
      <c r="I177" s="3"/>
    </row>
    <row r="178" spans="1:9" s="4" customFormat="1" ht="38.25" x14ac:dyDescent="0.25">
      <c r="A178" s="37" t="s">
        <v>325</v>
      </c>
      <c r="B178" s="56" t="s">
        <v>144</v>
      </c>
      <c r="C178" s="93">
        <v>200</v>
      </c>
      <c r="D178" s="73" t="s">
        <v>117</v>
      </c>
      <c r="E178" s="73" t="s">
        <v>4</v>
      </c>
      <c r="F178" s="92">
        <v>273</v>
      </c>
      <c r="G178" s="92">
        <v>214</v>
      </c>
      <c r="H178" s="92">
        <v>231</v>
      </c>
      <c r="I178" s="3"/>
    </row>
    <row r="179" spans="1:9" s="4" customFormat="1" x14ac:dyDescent="0.25">
      <c r="A179" s="37" t="s">
        <v>326</v>
      </c>
      <c r="B179" s="56" t="s">
        <v>144</v>
      </c>
      <c r="C179" s="93">
        <v>800</v>
      </c>
      <c r="D179" s="73" t="s">
        <v>117</v>
      </c>
      <c r="E179" s="73" t="s">
        <v>4</v>
      </c>
      <c r="F179" s="92">
        <v>2</v>
      </c>
      <c r="G179" s="92">
        <v>2</v>
      </c>
      <c r="H179" s="92">
        <v>2</v>
      </c>
      <c r="I179" s="3"/>
    </row>
    <row r="180" spans="1:9" s="4" customFormat="1" ht="38.25" x14ac:dyDescent="0.25">
      <c r="A180" s="37" t="s">
        <v>145</v>
      </c>
      <c r="B180" s="56" t="s">
        <v>146</v>
      </c>
      <c r="C180" s="91"/>
      <c r="D180" s="73"/>
      <c r="E180" s="73"/>
      <c r="F180" s="92">
        <f>F181+F186+F191+F195</f>
        <v>11248</v>
      </c>
      <c r="G180" s="92">
        <f>G181+G186+G191+G195</f>
        <v>11254</v>
      </c>
      <c r="H180" s="92">
        <f>H181+H186+H191+H195</f>
        <v>11331</v>
      </c>
      <c r="I180" s="3"/>
    </row>
    <row r="181" spans="1:9" s="4" customFormat="1" ht="63.75" x14ac:dyDescent="0.25">
      <c r="A181" s="37" t="s">
        <v>147</v>
      </c>
      <c r="B181" s="56" t="s">
        <v>148</v>
      </c>
      <c r="C181" s="91"/>
      <c r="D181" s="73"/>
      <c r="E181" s="73"/>
      <c r="F181" s="92">
        <f>F182</f>
        <v>944</v>
      </c>
      <c r="G181" s="92">
        <f t="shared" ref="G181:H181" si="43">G182</f>
        <v>932</v>
      </c>
      <c r="H181" s="92">
        <f t="shared" si="43"/>
        <v>966</v>
      </c>
      <c r="I181" s="3"/>
    </row>
    <row r="182" spans="1:9" s="4" customFormat="1" ht="25.5" x14ac:dyDescent="0.25">
      <c r="A182" s="37" t="s">
        <v>20</v>
      </c>
      <c r="B182" s="56" t="s">
        <v>149</v>
      </c>
      <c r="C182" s="91"/>
      <c r="D182" s="73"/>
      <c r="E182" s="73"/>
      <c r="F182" s="92">
        <f>SUM(F183:F185)</f>
        <v>944</v>
      </c>
      <c r="G182" s="92">
        <f>SUM(G183:G185)</f>
        <v>932</v>
      </c>
      <c r="H182" s="92">
        <f>SUM(H183:H185)</f>
        <v>966</v>
      </c>
      <c r="I182" s="3"/>
    </row>
    <row r="183" spans="1:9" s="4" customFormat="1" ht="89.25" x14ac:dyDescent="0.25">
      <c r="A183" s="37" t="s">
        <v>324</v>
      </c>
      <c r="B183" s="56" t="s">
        <v>149</v>
      </c>
      <c r="C183" s="93">
        <v>100</v>
      </c>
      <c r="D183" s="73" t="s">
        <v>117</v>
      </c>
      <c r="E183" s="73" t="s">
        <v>108</v>
      </c>
      <c r="F183" s="92">
        <v>809</v>
      </c>
      <c r="G183" s="92">
        <v>817</v>
      </c>
      <c r="H183" s="92">
        <v>852</v>
      </c>
      <c r="I183" s="3"/>
    </row>
    <row r="184" spans="1:9" s="4" customFormat="1" ht="38.25" x14ac:dyDescent="0.25">
      <c r="A184" s="37" t="s">
        <v>325</v>
      </c>
      <c r="B184" s="56" t="s">
        <v>149</v>
      </c>
      <c r="C184" s="93">
        <v>200</v>
      </c>
      <c r="D184" s="73" t="s">
        <v>117</v>
      </c>
      <c r="E184" s="73" t="s">
        <v>108</v>
      </c>
      <c r="F184" s="92">
        <v>132</v>
      </c>
      <c r="G184" s="92">
        <v>112</v>
      </c>
      <c r="H184" s="92">
        <v>111</v>
      </c>
      <c r="I184" s="3"/>
    </row>
    <row r="185" spans="1:9" s="4" customFormat="1" x14ac:dyDescent="0.25">
      <c r="A185" s="37" t="s">
        <v>326</v>
      </c>
      <c r="B185" s="56" t="s">
        <v>149</v>
      </c>
      <c r="C185" s="93">
        <v>800</v>
      </c>
      <c r="D185" s="73" t="s">
        <v>117</v>
      </c>
      <c r="E185" s="73" t="s">
        <v>108</v>
      </c>
      <c r="F185" s="92">
        <v>3</v>
      </c>
      <c r="G185" s="92">
        <v>3</v>
      </c>
      <c r="H185" s="92">
        <v>3</v>
      </c>
      <c r="I185" s="3"/>
    </row>
    <row r="186" spans="1:9" s="4" customFormat="1" ht="89.25" x14ac:dyDescent="0.25">
      <c r="A186" s="37" t="s">
        <v>150</v>
      </c>
      <c r="B186" s="56" t="s">
        <v>151</v>
      </c>
      <c r="C186" s="91"/>
      <c r="D186" s="73"/>
      <c r="E186" s="73"/>
      <c r="F186" s="92">
        <f>F187</f>
        <v>1713</v>
      </c>
      <c r="G186" s="92">
        <f t="shared" ref="G186:H186" si="44">G187</f>
        <v>1747</v>
      </c>
      <c r="H186" s="92">
        <f t="shared" si="44"/>
        <v>1836</v>
      </c>
      <c r="I186" s="3"/>
    </row>
    <row r="187" spans="1:9" s="4" customFormat="1" ht="38.25" x14ac:dyDescent="0.25">
      <c r="A187" s="37" t="s">
        <v>40</v>
      </c>
      <c r="B187" s="56" t="s">
        <v>152</v>
      </c>
      <c r="C187" s="91"/>
      <c r="D187" s="73"/>
      <c r="E187" s="73"/>
      <c r="F187" s="92">
        <f>SUM(F188:F190)</f>
        <v>1713</v>
      </c>
      <c r="G187" s="92">
        <f>SUM(G188:G190)</f>
        <v>1747</v>
      </c>
      <c r="H187" s="92">
        <f>SUM(H188:H190)</f>
        <v>1836</v>
      </c>
      <c r="I187" s="3"/>
    </row>
    <row r="188" spans="1:9" s="4" customFormat="1" ht="89.25" x14ac:dyDescent="0.25">
      <c r="A188" s="37" t="s">
        <v>324</v>
      </c>
      <c r="B188" s="56" t="s">
        <v>152</v>
      </c>
      <c r="C188" s="93">
        <v>100</v>
      </c>
      <c r="D188" s="73" t="s">
        <v>117</v>
      </c>
      <c r="E188" s="73" t="s">
        <v>108</v>
      </c>
      <c r="F188" s="92">
        <v>1565</v>
      </c>
      <c r="G188" s="92">
        <v>1581</v>
      </c>
      <c r="H188" s="92">
        <v>1646</v>
      </c>
      <c r="I188" s="3"/>
    </row>
    <row r="189" spans="1:9" s="4" customFormat="1" ht="38.25" x14ac:dyDescent="0.25">
      <c r="A189" s="37" t="s">
        <v>325</v>
      </c>
      <c r="B189" s="56" t="s">
        <v>152</v>
      </c>
      <c r="C189" s="93">
        <v>200</v>
      </c>
      <c r="D189" s="73" t="s">
        <v>117</v>
      </c>
      <c r="E189" s="73" t="s">
        <v>108</v>
      </c>
      <c r="F189" s="92">
        <v>146</v>
      </c>
      <c r="G189" s="92">
        <v>164</v>
      </c>
      <c r="H189" s="92">
        <v>188</v>
      </c>
      <c r="I189" s="3"/>
    </row>
    <row r="190" spans="1:9" s="4" customFormat="1" x14ac:dyDescent="0.25">
      <c r="A190" s="37" t="s">
        <v>326</v>
      </c>
      <c r="B190" s="56" t="s">
        <v>152</v>
      </c>
      <c r="C190" s="93">
        <v>800</v>
      </c>
      <c r="D190" s="73" t="s">
        <v>117</v>
      </c>
      <c r="E190" s="73" t="s">
        <v>108</v>
      </c>
      <c r="F190" s="92">
        <v>2</v>
      </c>
      <c r="G190" s="92">
        <v>2</v>
      </c>
      <c r="H190" s="92">
        <v>2</v>
      </c>
      <c r="I190" s="3"/>
    </row>
    <row r="191" spans="1:9" s="4" customFormat="1" ht="76.5" x14ac:dyDescent="0.25">
      <c r="A191" s="37" t="s">
        <v>153</v>
      </c>
      <c r="B191" s="56" t="s">
        <v>154</v>
      </c>
      <c r="C191" s="91"/>
      <c r="D191" s="73"/>
      <c r="E191" s="73"/>
      <c r="F191" s="92">
        <f>F192</f>
        <v>3613</v>
      </c>
      <c r="G191" s="92">
        <f t="shared" ref="G191:H191" si="45">G192</f>
        <v>3595</v>
      </c>
      <c r="H191" s="92">
        <f t="shared" si="45"/>
        <v>3547</v>
      </c>
      <c r="I191" s="3"/>
    </row>
    <row r="192" spans="1:9" s="4" customFormat="1" ht="38.25" x14ac:dyDescent="0.25">
      <c r="A192" s="37" t="s">
        <v>40</v>
      </c>
      <c r="B192" s="56" t="s">
        <v>155</v>
      </c>
      <c r="C192" s="91"/>
      <c r="D192" s="73"/>
      <c r="E192" s="73"/>
      <c r="F192" s="92">
        <f>SUM(F193:F194)</f>
        <v>3613</v>
      </c>
      <c r="G192" s="92">
        <f>SUM(G193:G194)</f>
        <v>3595</v>
      </c>
      <c r="H192" s="92">
        <f>SUM(H193:H194)</f>
        <v>3547</v>
      </c>
      <c r="I192" s="3"/>
    </row>
    <row r="193" spans="1:9" s="4" customFormat="1" ht="89.25" x14ac:dyDescent="0.25">
      <c r="A193" s="37" t="s">
        <v>324</v>
      </c>
      <c r="B193" s="56" t="s">
        <v>155</v>
      </c>
      <c r="C193" s="93">
        <v>100</v>
      </c>
      <c r="D193" s="73" t="s">
        <v>117</v>
      </c>
      <c r="E193" s="73" t="s">
        <v>108</v>
      </c>
      <c r="F193" s="92">
        <v>3321</v>
      </c>
      <c r="G193" s="92">
        <v>3323</v>
      </c>
      <c r="H193" s="92">
        <v>3325</v>
      </c>
      <c r="I193" s="3"/>
    </row>
    <row r="194" spans="1:9" s="4" customFormat="1" ht="38.25" x14ac:dyDescent="0.25">
      <c r="A194" s="37" t="s">
        <v>325</v>
      </c>
      <c r="B194" s="56" t="s">
        <v>155</v>
      </c>
      <c r="C194" s="93">
        <v>200</v>
      </c>
      <c r="D194" s="73" t="s">
        <v>117</v>
      </c>
      <c r="E194" s="73" t="s">
        <v>108</v>
      </c>
      <c r="F194" s="92">
        <v>292</v>
      </c>
      <c r="G194" s="92">
        <v>272</v>
      </c>
      <c r="H194" s="92">
        <v>222</v>
      </c>
      <c r="I194" s="3"/>
    </row>
    <row r="195" spans="1:9" s="4" customFormat="1" ht="38.25" x14ac:dyDescent="0.25">
      <c r="A195" s="37" t="s">
        <v>126</v>
      </c>
      <c r="B195" s="56" t="s">
        <v>156</v>
      </c>
      <c r="C195" s="91"/>
      <c r="D195" s="73"/>
      <c r="E195" s="73"/>
      <c r="F195" s="92">
        <f>F196</f>
        <v>4978</v>
      </c>
      <c r="G195" s="92">
        <f>G196</f>
        <v>4980</v>
      </c>
      <c r="H195" s="92">
        <f t="shared" ref="H195" si="46">H196</f>
        <v>4982</v>
      </c>
      <c r="I195" s="3"/>
    </row>
    <row r="196" spans="1:9" s="4" customFormat="1" ht="51" x14ac:dyDescent="0.25">
      <c r="A196" s="37" t="s">
        <v>128</v>
      </c>
      <c r="B196" s="56" t="s">
        <v>157</v>
      </c>
      <c r="C196" s="91"/>
      <c r="D196" s="73"/>
      <c r="E196" s="73"/>
      <c r="F196" s="92">
        <f>SUM(F197:F197)</f>
        <v>4978</v>
      </c>
      <c r="G196" s="92">
        <f>SUM(G197:G197)</f>
        <v>4980</v>
      </c>
      <c r="H196" s="92">
        <f>SUM(H197:H197)</f>
        <v>4982</v>
      </c>
      <c r="I196" s="3"/>
    </row>
    <row r="197" spans="1:9" s="4" customFormat="1" ht="89.25" x14ac:dyDescent="0.25">
      <c r="A197" s="37" t="s">
        <v>324</v>
      </c>
      <c r="B197" s="56" t="s">
        <v>157</v>
      </c>
      <c r="C197" s="93">
        <v>100</v>
      </c>
      <c r="D197" s="73" t="s">
        <v>117</v>
      </c>
      <c r="E197" s="73" t="s">
        <v>108</v>
      </c>
      <c r="F197" s="92">
        <v>4978</v>
      </c>
      <c r="G197" s="92">
        <v>4980</v>
      </c>
      <c r="H197" s="92">
        <v>4982</v>
      </c>
      <c r="I197" s="3"/>
    </row>
    <row r="198" spans="1:9" s="4" customFormat="1" ht="63.75" x14ac:dyDescent="0.25">
      <c r="A198" s="40" t="s">
        <v>22</v>
      </c>
      <c r="B198" s="22" t="s">
        <v>23</v>
      </c>
      <c r="C198" s="23"/>
      <c r="D198" s="5"/>
      <c r="E198" s="5"/>
      <c r="F198" s="48">
        <f>F199+F203+F208+F217</f>
        <v>11972</v>
      </c>
      <c r="G198" s="48">
        <f t="shared" ref="G198:H198" si="47">G199+G203+G208+G217</f>
        <v>11892.7</v>
      </c>
      <c r="H198" s="48">
        <f t="shared" si="47"/>
        <v>12245.4</v>
      </c>
      <c r="I198" s="3"/>
    </row>
    <row r="199" spans="1:9" ht="63.75" x14ac:dyDescent="0.25">
      <c r="A199" s="41" t="s">
        <v>374</v>
      </c>
      <c r="B199" s="10" t="s">
        <v>61</v>
      </c>
      <c r="C199" s="9"/>
      <c r="D199" s="8"/>
      <c r="E199" s="8"/>
      <c r="F199" s="49">
        <f>F200</f>
        <v>209.8</v>
      </c>
      <c r="G199" s="49">
        <f t="shared" ref="G199:H201" si="48">G200</f>
        <v>94</v>
      </c>
      <c r="H199" s="49">
        <f t="shared" si="48"/>
        <v>78.099999999999994</v>
      </c>
      <c r="I199" s="2"/>
    </row>
    <row r="200" spans="1:9" ht="38.25" x14ac:dyDescent="0.25">
      <c r="A200" s="41" t="s">
        <v>62</v>
      </c>
      <c r="B200" s="10" t="s">
        <v>63</v>
      </c>
      <c r="C200" s="9"/>
      <c r="D200" s="8"/>
      <c r="E200" s="8"/>
      <c r="F200" s="49">
        <f>F201</f>
        <v>209.8</v>
      </c>
      <c r="G200" s="49">
        <f t="shared" si="48"/>
        <v>94</v>
      </c>
      <c r="H200" s="49">
        <f t="shared" si="48"/>
        <v>78.099999999999994</v>
      </c>
      <c r="I200" s="2"/>
    </row>
    <row r="201" spans="1:9" ht="51" x14ac:dyDescent="0.25">
      <c r="A201" s="41" t="s">
        <v>390</v>
      </c>
      <c r="B201" s="10" t="s">
        <v>333</v>
      </c>
      <c r="C201" s="9"/>
      <c r="D201" s="8"/>
      <c r="E201" s="8"/>
      <c r="F201" s="49">
        <f>F202</f>
        <v>209.8</v>
      </c>
      <c r="G201" s="49">
        <f t="shared" si="48"/>
        <v>94</v>
      </c>
      <c r="H201" s="49">
        <f t="shared" si="48"/>
        <v>78.099999999999994</v>
      </c>
      <c r="I201" s="2"/>
    </row>
    <row r="202" spans="1:9" ht="38.25" x14ac:dyDescent="0.25">
      <c r="A202" s="37" t="s">
        <v>325</v>
      </c>
      <c r="B202" s="21" t="s">
        <v>333</v>
      </c>
      <c r="C202" s="8">
        <v>200</v>
      </c>
      <c r="D202" s="8" t="s">
        <v>108</v>
      </c>
      <c r="E202" s="8" t="s">
        <v>158</v>
      </c>
      <c r="F202" s="49">
        <v>209.8</v>
      </c>
      <c r="G202" s="49">
        <v>94</v>
      </c>
      <c r="H202" s="49">
        <v>78.099999999999994</v>
      </c>
      <c r="I202" s="2"/>
    </row>
    <row r="203" spans="1:9" ht="76.5" x14ac:dyDescent="0.25">
      <c r="A203" s="41" t="s">
        <v>359</v>
      </c>
      <c r="B203" s="10" t="s">
        <v>64</v>
      </c>
      <c r="C203" s="9"/>
      <c r="D203" s="8"/>
      <c r="E203" s="8"/>
      <c r="F203" s="49">
        <f>F204</f>
        <v>2820</v>
      </c>
      <c r="G203" s="49">
        <f t="shared" ref="G203:H204" si="49">G204</f>
        <v>2975</v>
      </c>
      <c r="H203" s="49">
        <f t="shared" si="49"/>
        <v>3095</v>
      </c>
      <c r="I203" s="2"/>
    </row>
    <row r="204" spans="1:9" ht="25.5" x14ac:dyDescent="0.25">
      <c r="A204" s="41" t="s">
        <v>65</v>
      </c>
      <c r="B204" s="10" t="s">
        <v>66</v>
      </c>
      <c r="C204" s="9"/>
      <c r="D204" s="8"/>
      <c r="E204" s="8"/>
      <c r="F204" s="49">
        <f>F205</f>
        <v>2820</v>
      </c>
      <c r="G204" s="49">
        <f t="shared" si="49"/>
        <v>2975</v>
      </c>
      <c r="H204" s="49">
        <f t="shared" si="49"/>
        <v>3095</v>
      </c>
      <c r="I204" s="2"/>
    </row>
    <row r="205" spans="1:9" ht="38.25" x14ac:dyDescent="0.25">
      <c r="A205" s="41" t="s">
        <v>40</v>
      </c>
      <c r="B205" s="10" t="s">
        <v>67</v>
      </c>
      <c r="C205" s="9"/>
      <c r="D205" s="8"/>
      <c r="E205" s="8"/>
      <c r="F205" s="49">
        <f>SUM(F206:F207)</f>
        <v>2820</v>
      </c>
      <c r="G205" s="49">
        <f>SUM(G206:G207)</f>
        <v>2975</v>
      </c>
      <c r="H205" s="49">
        <f>SUM(H206:H207)</f>
        <v>3095</v>
      </c>
      <c r="I205" s="2"/>
    </row>
    <row r="206" spans="1:9" ht="89.25" x14ac:dyDescent="0.25">
      <c r="A206" s="37" t="s">
        <v>324</v>
      </c>
      <c r="B206" s="10" t="s">
        <v>67</v>
      </c>
      <c r="C206" s="8">
        <v>100</v>
      </c>
      <c r="D206" s="8" t="s">
        <v>108</v>
      </c>
      <c r="E206" s="8" t="s">
        <v>158</v>
      </c>
      <c r="F206" s="49">
        <v>2770</v>
      </c>
      <c r="G206" s="49">
        <v>2895</v>
      </c>
      <c r="H206" s="49">
        <v>3010</v>
      </c>
      <c r="I206" s="2"/>
    </row>
    <row r="207" spans="1:9" ht="38.25" x14ac:dyDescent="0.25">
      <c r="A207" s="37" t="s">
        <v>325</v>
      </c>
      <c r="B207" s="10" t="s">
        <v>67</v>
      </c>
      <c r="C207" s="8">
        <v>200</v>
      </c>
      <c r="D207" s="8" t="s">
        <v>108</v>
      </c>
      <c r="E207" s="8" t="s">
        <v>158</v>
      </c>
      <c r="F207" s="49">
        <v>50</v>
      </c>
      <c r="G207" s="49">
        <v>80</v>
      </c>
      <c r="H207" s="49">
        <v>85</v>
      </c>
      <c r="I207" s="2"/>
    </row>
    <row r="208" spans="1:9" ht="25.5" x14ac:dyDescent="0.25">
      <c r="A208" s="41" t="s">
        <v>24</v>
      </c>
      <c r="B208" s="11" t="s">
        <v>25</v>
      </c>
      <c r="C208" s="12"/>
      <c r="D208" s="8"/>
      <c r="E208" s="8"/>
      <c r="F208" s="49">
        <f>F209</f>
        <v>6142.2</v>
      </c>
      <c r="G208" s="49">
        <f t="shared" ref="G208:H208" si="50">G209</f>
        <v>6123.7</v>
      </c>
      <c r="H208" s="49">
        <f t="shared" si="50"/>
        <v>6272.3</v>
      </c>
      <c r="I208" s="2"/>
    </row>
    <row r="209" spans="1:9" ht="38.25" x14ac:dyDescent="0.25">
      <c r="A209" s="41" t="s">
        <v>375</v>
      </c>
      <c r="B209" s="10" t="s">
        <v>26</v>
      </c>
      <c r="C209" s="9"/>
      <c r="D209" s="8"/>
      <c r="E209" s="8"/>
      <c r="F209" s="49">
        <f>F210+F213+F215</f>
        <v>6142.2</v>
      </c>
      <c r="G209" s="49">
        <f t="shared" ref="G209:H209" si="51">G210+G213+G215</f>
        <v>6123.7</v>
      </c>
      <c r="H209" s="49">
        <f t="shared" si="51"/>
        <v>6272.3</v>
      </c>
      <c r="I209" s="2"/>
    </row>
    <row r="210" spans="1:9" ht="25.5" x14ac:dyDescent="0.25">
      <c r="A210" s="41" t="s">
        <v>27</v>
      </c>
      <c r="B210" s="10" t="s">
        <v>28</v>
      </c>
      <c r="C210" s="9"/>
      <c r="D210" s="8"/>
      <c r="E210" s="8"/>
      <c r="F210" s="49">
        <f>SUM(F211:F212)</f>
        <v>903.5</v>
      </c>
      <c r="G210" s="49">
        <f>SUM(G211:G212)</f>
        <v>807.5</v>
      </c>
      <c r="H210" s="49">
        <f>SUM(H211:H212)</f>
        <v>647.5</v>
      </c>
      <c r="I210" s="2"/>
    </row>
    <row r="211" spans="1:9" ht="38.25" x14ac:dyDescent="0.25">
      <c r="A211" s="37" t="s">
        <v>325</v>
      </c>
      <c r="B211" s="10" t="s">
        <v>28</v>
      </c>
      <c r="C211" s="8">
        <v>200</v>
      </c>
      <c r="D211" s="8" t="s">
        <v>4</v>
      </c>
      <c r="E211" s="8" t="s">
        <v>5</v>
      </c>
      <c r="F211" s="49">
        <v>802</v>
      </c>
      <c r="G211" s="49">
        <v>706</v>
      </c>
      <c r="H211" s="49">
        <v>546</v>
      </c>
      <c r="I211" s="2"/>
    </row>
    <row r="212" spans="1:9" x14ac:dyDescent="0.25">
      <c r="A212" s="41" t="s">
        <v>326</v>
      </c>
      <c r="B212" s="10" t="s">
        <v>28</v>
      </c>
      <c r="C212" s="8">
        <v>800</v>
      </c>
      <c r="D212" s="8" t="s">
        <v>4</v>
      </c>
      <c r="E212" s="8" t="s">
        <v>5</v>
      </c>
      <c r="F212" s="49">
        <v>101.5</v>
      </c>
      <c r="G212" s="49">
        <v>101.5</v>
      </c>
      <c r="H212" s="49">
        <v>101.5</v>
      </c>
      <c r="I212" s="2"/>
    </row>
    <row r="213" spans="1:9" ht="38.25" x14ac:dyDescent="0.25">
      <c r="A213" s="41" t="s">
        <v>68</v>
      </c>
      <c r="B213" s="10" t="s">
        <v>69</v>
      </c>
      <c r="C213" s="8"/>
      <c r="D213" s="10"/>
      <c r="E213" s="10"/>
      <c r="F213" s="49">
        <f>F214</f>
        <v>0</v>
      </c>
      <c r="G213" s="49">
        <f>G214</f>
        <v>0</v>
      </c>
      <c r="H213" s="49">
        <f>H214</f>
        <v>0</v>
      </c>
      <c r="I213" s="2"/>
    </row>
    <row r="214" spans="1:9" x14ac:dyDescent="0.25">
      <c r="A214" s="41" t="s">
        <v>326</v>
      </c>
      <c r="B214" s="10" t="s">
        <v>69</v>
      </c>
      <c r="C214" s="8">
        <v>800</v>
      </c>
      <c r="D214" s="10" t="s">
        <v>108</v>
      </c>
      <c r="E214" s="10" t="s">
        <v>117</v>
      </c>
      <c r="F214" s="49"/>
      <c r="G214" s="49"/>
      <c r="H214" s="49"/>
      <c r="I214" s="2"/>
    </row>
    <row r="215" spans="1:9" ht="63.75" x14ac:dyDescent="0.25">
      <c r="A215" s="41" t="s">
        <v>376</v>
      </c>
      <c r="B215" s="10" t="s">
        <v>334</v>
      </c>
      <c r="C215" s="8"/>
      <c r="D215" s="10"/>
      <c r="E215" s="10"/>
      <c r="F215" s="49">
        <f>F216</f>
        <v>5238.7</v>
      </c>
      <c r="G215" s="49">
        <f t="shared" ref="G215:H215" si="52">G216</f>
        <v>5316.2</v>
      </c>
      <c r="H215" s="49">
        <f t="shared" si="52"/>
        <v>5624.8</v>
      </c>
      <c r="I215" s="2"/>
    </row>
    <row r="216" spans="1:9" ht="38.25" x14ac:dyDescent="0.25">
      <c r="A216" s="37" t="s">
        <v>325</v>
      </c>
      <c r="B216" s="10" t="s">
        <v>334</v>
      </c>
      <c r="C216" s="8">
        <v>200</v>
      </c>
      <c r="D216" s="10" t="s">
        <v>108</v>
      </c>
      <c r="E216" s="10" t="s">
        <v>117</v>
      </c>
      <c r="F216" s="49">
        <v>5238.7</v>
      </c>
      <c r="G216" s="49">
        <v>5316.2</v>
      </c>
      <c r="H216" s="49">
        <v>5624.8</v>
      </c>
      <c r="I216" s="2"/>
    </row>
    <row r="217" spans="1:9" ht="25.5" x14ac:dyDescent="0.25">
      <c r="A217" s="41" t="s">
        <v>338</v>
      </c>
      <c r="B217" s="10" t="s">
        <v>341</v>
      </c>
      <c r="C217" s="8"/>
      <c r="D217" s="10"/>
      <c r="E217" s="10"/>
      <c r="F217" s="49">
        <f t="shared" ref="F217:H219" si="53">F218</f>
        <v>2800</v>
      </c>
      <c r="G217" s="49">
        <f t="shared" si="53"/>
        <v>2700</v>
      </c>
      <c r="H217" s="49">
        <f t="shared" si="53"/>
        <v>2800</v>
      </c>
      <c r="I217" s="2"/>
    </row>
    <row r="218" spans="1:9" ht="25.5" x14ac:dyDescent="0.25">
      <c r="A218" s="41" t="s">
        <v>339</v>
      </c>
      <c r="B218" s="10" t="s">
        <v>342</v>
      </c>
      <c r="C218" s="8"/>
      <c r="D218" s="10"/>
      <c r="E218" s="10"/>
      <c r="F218" s="49">
        <f t="shared" si="53"/>
        <v>2800</v>
      </c>
      <c r="G218" s="49">
        <f t="shared" si="53"/>
        <v>2700</v>
      </c>
      <c r="H218" s="49">
        <f t="shared" si="53"/>
        <v>2800</v>
      </c>
      <c r="I218" s="2"/>
    </row>
    <row r="219" spans="1:9" ht="25.5" x14ac:dyDescent="0.25">
      <c r="A219" s="41" t="s">
        <v>340</v>
      </c>
      <c r="B219" s="10" t="s">
        <v>343</v>
      </c>
      <c r="C219" s="8"/>
      <c r="D219" s="10"/>
      <c r="E219" s="10"/>
      <c r="F219" s="49">
        <f t="shared" si="53"/>
        <v>2800</v>
      </c>
      <c r="G219" s="49">
        <f t="shared" si="53"/>
        <v>2700</v>
      </c>
      <c r="H219" s="49">
        <f t="shared" si="53"/>
        <v>2800</v>
      </c>
      <c r="I219" s="2"/>
    </row>
    <row r="220" spans="1:9" ht="38.25" x14ac:dyDescent="0.25">
      <c r="A220" s="37" t="s">
        <v>325</v>
      </c>
      <c r="B220" s="10" t="s">
        <v>343</v>
      </c>
      <c r="C220" s="8">
        <v>200</v>
      </c>
      <c r="D220" s="10" t="s">
        <v>11</v>
      </c>
      <c r="E220" s="10" t="s">
        <v>99</v>
      </c>
      <c r="F220" s="49">
        <v>2800</v>
      </c>
      <c r="G220" s="49">
        <v>2700</v>
      </c>
      <c r="H220" s="49">
        <v>2800</v>
      </c>
      <c r="I220" s="2"/>
    </row>
    <row r="221" spans="1:9" s="4" customFormat="1" ht="51" x14ac:dyDescent="0.25">
      <c r="A221" s="42" t="s">
        <v>377</v>
      </c>
      <c r="B221" s="24" t="s">
        <v>70</v>
      </c>
      <c r="C221" s="25"/>
      <c r="D221" s="26"/>
      <c r="E221" s="26"/>
      <c r="F221" s="50">
        <f>F222</f>
        <v>2400</v>
      </c>
      <c r="G221" s="50">
        <f t="shared" ref="G221:H221" si="54">G222</f>
        <v>2500</v>
      </c>
      <c r="H221" s="50">
        <f t="shared" si="54"/>
        <v>2000</v>
      </c>
      <c r="I221" s="3"/>
    </row>
    <row r="222" spans="1:9" ht="38.25" x14ac:dyDescent="0.25">
      <c r="A222" s="43" t="s">
        <v>71</v>
      </c>
      <c r="B222" s="14" t="s">
        <v>72</v>
      </c>
      <c r="C222" s="15"/>
      <c r="D222" s="13"/>
      <c r="E222" s="13"/>
      <c r="F222" s="51">
        <f>F223+F226</f>
        <v>2400</v>
      </c>
      <c r="G222" s="51">
        <f t="shared" ref="G222:H222" si="55">G223+G226</f>
        <v>2500</v>
      </c>
      <c r="H222" s="51">
        <f t="shared" si="55"/>
        <v>2000</v>
      </c>
      <c r="I222" s="2"/>
    </row>
    <row r="223" spans="1:9" ht="63.75" hidden="1" x14ac:dyDescent="0.25">
      <c r="A223" s="59" t="s">
        <v>73</v>
      </c>
      <c r="B223" s="94" t="s">
        <v>74</v>
      </c>
      <c r="C223" s="17"/>
      <c r="D223" s="16"/>
      <c r="E223" s="16"/>
      <c r="F223" s="52">
        <f>F224</f>
        <v>0</v>
      </c>
      <c r="G223" s="53">
        <f t="shared" ref="G223:H224" si="56">G224</f>
        <v>0</v>
      </c>
      <c r="H223" s="53">
        <f t="shared" si="56"/>
        <v>0</v>
      </c>
      <c r="I223" s="2"/>
    </row>
    <row r="224" spans="1:9" ht="38.25" hidden="1" x14ac:dyDescent="0.25">
      <c r="A224" s="20" t="s">
        <v>75</v>
      </c>
      <c r="B224" s="95" t="s">
        <v>76</v>
      </c>
      <c r="C224" s="15"/>
      <c r="D224" s="18"/>
      <c r="E224" s="18"/>
      <c r="F224" s="54">
        <f>F225</f>
        <v>0</v>
      </c>
      <c r="G224" s="49">
        <f t="shared" si="56"/>
        <v>0</v>
      </c>
      <c r="H224" s="49">
        <f t="shared" si="56"/>
        <v>0</v>
      </c>
      <c r="I224" s="2"/>
    </row>
    <row r="225" spans="1:9" ht="38.25" hidden="1" x14ac:dyDescent="0.25">
      <c r="A225" s="37" t="s">
        <v>325</v>
      </c>
      <c r="B225" s="95" t="s">
        <v>76</v>
      </c>
      <c r="C225" s="15">
        <v>200</v>
      </c>
      <c r="D225" s="18" t="s">
        <v>108</v>
      </c>
      <c r="E225" s="18" t="s">
        <v>159</v>
      </c>
      <c r="F225" s="54"/>
      <c r="G225" s="49"/>
      <c r="H225" s="49"/>
      <c r="I225" s="2"/>
    </row>
    <row r="226" spans="1:9" ht="77.25" customHeight="1" x14ac:dyDescent="0.25">
      <c r="A226" s="43" t="s">
        <v>378</v>
      </c>
      <c r="B226" s="14" t="s">
        <v>77</v>
      </c>
      <c r="C226" s="15"/>
      <c r="D226" s="18"/>
      <c r="E226" s="18"/>
      <c r="F226" s="54">
        <f>F227+F229</f>
        <v>2400</v>
      </c>
      <c r="G226" s="54">
        <f t="shared" ref="G226:H226" si="57">G227+G229</f>
        <v>2500</v>
      </c>
      <c r="H226" s="54">
        <f t="shared" si="57"/>
        <v>2000</v>
      </c>
      <c r="I226" s="2"/>
    </row>
    <row r="227" spans="1:9" ht="38.25" x14ac:dyDescent="0.25">
      <c r="A227" s="44" t="s">
        <v>78</v>
      </c>
      <c r="B227" s="11" t="s">
        <v>79</v>
      </c>
      <c r="C227" s="12"/>
      <c r="D227" s="19"/>
      <c r="E227" s="19"/>
      <c r="F227" s="49">
        <f>F228</f>
        <v>1400</v>
      </c>
      <c r="G227" s="49">
        <f t="shared" ref="G227:H227" si="58">G228</f>
        <v>1500</v>
      </c>
      <c r="H227" s="49">
        <f t="shared" si="58"/>
        <v>1000</v>
      </c>
      <c r="I227" s="2"/>
    </row>
    <row r="228" spans="1:9" x14ac:dyDescent="0.25">
      <c r="A228" s="41" t="s">
        <v>326</v>
      </c>
      <c r="B228" s="11" t="s">
        <v>79</v>
      </c>
      <c r="C228" s="8">
        <v>800</v>
      </c>
      <c r="D228" s="8" t="s">
        <v>108</v>
      </c>
      <c r="E228" s="8" t="s">
        <v>159</v>
      </c>
      <c r="F228" s="49">
        <v>1400</v>
      </c>
      <c r="G228" s="49">
        <v>1500</v>
      </c>
      <c r="H228" s="49">
        <v>1000</v>
      </c>
      <c r="I228" s="2"/>
    </row>
    <row r="229" spans="1:9" ht="102" x14ac:dyDescent="0.25">
      <c r="A229" s="41" t="s">
        <v>80</v>
      </c>
      <c r="B229" s="10" t="s">
        <v>81</v>
      </c>
      <c r="C229" s="9"/>
      <c r="D229" s="8"/>
      <c r="E229" s="8"/>
      <c r="F229" s="49">
        <f>F230</f>
        <v>1000</v>
      </c>
      <c r="G229" s="49">
        <f t="shared" ref="G229:H229" si="59">G230</f>
        <v>1000</v>
      </c>
      <c r="H229" s="49">
        <f t="shared" si="59"/>
        <v>1000</v>
      </c>
      <c r="I229" s="2"/>
    </row>
    <row r="230" spans="1:9" x14ac:dyDescent="0.25">
      <c r="A230" s="41" t="s">
        <v>326</v>
      </c>
      <c r="B230" s="10" t="s">
        <v>81</v>
      </c>
      <c r="C230" s="8">
        <v>800</v>
      </c>
      <c r="D230" s="8" t="s">
        <v>108</v>
      </c>
      <c r="E230" s="8" t="s">
        <v>159</v>
      </c>
      <c r="F230" s="49">
        <v>1000</v>
      </c>
      <c r="G230" s="49">
        <v>1000</v>
      </c>
      <c r="H230" s="49">
        <v>1000</v>
      </c>
      <c r="I230" s="2"/>
    </row>
    <row r="231" spans="1:9" s="4" customFormat="1" ht="51" x14ac:dyDescent="0.25">
      <c r="A231" s="45" t="s">
        <v>86</v>
      </c>
      <c r="B231" s="27" t="s">
        <v>87</v>
      </c>
      <c r="C231" s="28"/>
      <c r="D231" s="29"/>
      <c r="E231" s="30"/>
      <c r="F231" s="55">
        <f>F233</f>
        <v>1852.2</v>
      </c>
      <c r="G231" s="55">
        <f>G233</f>
        <v>2330.6036199999999</v>
      </c>
      <c r="H231" s="55">
        <f>H233</f>
        <v>2344.29133</v>
      </c>
      <c r="I231" s="3"/>
    </row>
    <row r="232" spans="1:9" ht="25.5" x14ac:dyDescent="0.25">
      <c r="A232" s="43" t="s">
        <v>88</v>
      </c>
      <c r="B232" s="95" t="s">
        <v>54</v>
      </c>
      <c r="C232" s="18"/>
      <c r="D232" s="96"/>
      <c r="E232" s="97"/>
      <c r="F232" s="51">
        <f>F233</f>
        <v>1852.2</v>
      </c>
      <c r="G232" s="51">
        <f t="shared" ref="G232:H233" si="60">G233</f>
        <v>2330.6036199999999</v>
      </c>
      <c r="H232" s="51">
        <f t="shared" si="60"/>
        <v>2344.29133</v>
      </c>
      <c r="I232" s="2"/>
    </row>
    <row r="233" spans="1:9" ht="43.5" customHeight="1" x14ac:dyDescent="0.25">
      <c r="A233" s="43" t="s">
        <v>89</v>
      </c>
      <c r="B233" s="95" t="s">
        <v>90</v>
      </c>
      <c r="C233" s="18"/>
      <c r="D233" s="96"/>
      <c r="E233" s="97"/>
      <c r="F233" s="51">
        <f>F234</f>
        <v>1852.2</v>
      </c>
      <c r="G233" s="51">
        <f t="shared" si="60"/>
        <v>2330.6036199999999</v>
      </c>
      <c r="H233" s="51">
        <f t="shared" si="60"/>
        <v>2344.29133</v>
      </c>
      <c r="I233" s="2"/>
    </row>
    <row r="234" spans="1:9" ht="27" customHeight="1" x14ac:dyDescent="0.25">
      <c r="A234" s="20" t="s">
        <v>91</v>
      </c>
      <c r="B234" s="95" t="s">
        <v>92</v>
      </c>
      <c r="C234" s="15"/>
      <c r="D234" s="96"/>
      <c r="E234" s="97"/>
      <c r="F234" s="51">
        <f>SUM(F235:F235)</f>
        <v>1852.2</v>
      </c>
      <c r="G234" s="51">
        <f>SUM(G235:G235)</f>
        <v>2330.6036199999999</v>
      </c>
      <c r="H234" s="51">
        <f>SUM(H235:H235)</f>
        <v>2344.29133</v>
      </c>
      <c r="I234" s="2"/>
    </row>
    <row r="235" spans="1:9" ht="25.5" x14ac:dyDescent="0.25">
      <c r="A235" s="43" t="s">
        <v>327</v>
      </c>
      <c r="B235" s="95" t="s">
        <v>92</v>
      </c>
      <c r="C235" s="15">
        <v>300</v>
      </c>
      <c r="D235" s="96">
        <v>10</v>
      </c>
      <c r="E235" s="97" t="s">
        <v>108</v>
      </c>
      <c r="F235" s="49">
        <v>1852.2</v>
      </c>
      <c r="G235" s="49">
        <v>2330.6036199999999</v>
      </c>
      <c r="H235" s="49">
        <v>2344.29133</v>
      </c>
    </row>
    <row r="236" spans="1:9" s="4" customFormat="1" ht="38.25" x14ac:dyDescent="0.25">
      <c r="A236" s="40" t="s">
        <v>14</v>
      </c>
      <c r="B236" s="7" t="s">
        <v>7</v>
      </c>
      <c r="C236" s="6"/>
      <c r="D236" s="5"/>
      <c r="E236" s="5"/>
      <c r="F236" s="48">
        <f>F237+F281</f>
        <v>56478.100000000006</v>
      </c>
      <c r="G236" s="48">
        <f t="shared" ref="G236:H236" si="61">G237+G281</f>
        <v>49384.200000000004</v>
      </c>
      <c r="H236" s="48">
        <f t="shared" si="61"/>
        <v>48472.3</v>
      </c>
    </row>
    <row r="237" spans="1:9" ht="38.25" x14ac:dyDescent="0.25">
      <c r="A237" s="41" t="s">
        <v>15</v>
      </c>
      <c r="B237" s="10" t="s">
        <v>8</v>
      </c>
      <c r="C237" s="9"/>
      <c r="D237" s="8"/>
      <c r="E237" s="8"/>
      <c r="F237" s="49">
        <f>F238+F241+F249+F256+F263+F272+F277+F266+F269</f>
        <v>56022.3</v>
      </c>
      <c r="G237" s="49">
        <f t="shared" ref="G237:H237" si="62">G238+G241+G249+G256+G263+G272+G277+G266+G269</f>
        <v>48928.4</v>
      </c>
      <c r="H237" s="49">
        <f t="shared" si="62"/>
        <v>48016.5</v>
      </c>
    </row>
    <row r="238" spans="1:9" ht="25.5" x14ac:dyDescent="0.25">
      <c r="A238" s="41" t="s">
        <v>380</v>
      </c>
      <c r="B238" s="10" t="s">
        <v>16</v>
      </c>
      <c r="C238" s="9"/>
      <c r="D238" s="8"/>
      <c r="E238" s="8"/>
      <c r="F238" s="49">
        <f>F239</f>
        <v>2433</v>
      </c>
      <c r="G238" s="49">
        <f t="shared" ref="G238:H238" si="63">G239</f>
        <v>2656</v>
      </c>
      <c r="H238" s="49">
        <f t="shared" si="63"/>
        <v>2680</v>
      </c>
    </row>
    <row r="239" spans="1:9" ht="38.25" x14ac:dyDescent="0.25">
      <c r="A239" s="41" t="s">
        <v>17</v>
      </c>
      <c r="B239" s="10" t="s">
        <v>18</v>
      </c>
      <c r="C239" s="9"/>
      <c r="D239" s="8"/>
      <c r="E239" s="8"/>
      <c r="F239" s="49">
        <f>SUM(F240:F240)</f>
        <v>2433</v>
      </c>
      <c r="G239" s="49">
        <f>SUM(G240:G240)</f>
        <v>2656</v>
      </c>
      <c r="H239" s="49">
        <f>SUM(H240:H240)</f>
        <v>2680</v>
      </c>
    </row>
    <row r="240" spans="1:9" ht="89.25" x14ac:dyDescent="0.25">
      <c r="A240" s="37" t="s">
        <v>324</v>
      </c>
      <c r="B240" s="10" t="s">
        <v>18</v>
      </c>
      <c r="C240" s="8">
        <v>100</v>
      </c>
      <c r="D240" s="8" t="s">
        <v>4</v>
      </c>
      <c r="E240" s="8" t="s">
        <v>108</v>
      </c>
      <c r="F240" s="49">
        <v>2433</v>
      </c>
      <c r="G240" s="49">
        <v>2656</v>
      </c>
      <c r="H240" s="49">
        <v>2680</v>
      </c>
    </row>
    <row r="241" spans="1:8" ht="38.25" x14ac:dyDescent="0.25">
      <c r="A241" s="41" t="s">
        <v>379</v>
      </c>
      <c r="B241" s="10" t="s">
        <v>19</v>
      </c>
      <c r="C241" s="9"/>
      <c r="D241" s="8"/>
      <c r="E241" s="8"/>
      <c r="F241" s="49">
        <f>F242+F246</f>
        <v>27837</v>
      </c>
      <c r="G241" s="49">
        <f t="shared" ref="G241:H241" si="64">G242+G246</f>
        <v>22102</v>
      </c>
      <c r="H241" s="49">
        <f t="shared" si="64"/>
        <v>20630.099999999999</v>
      </c>
    </row>
    <row r="242" spans="1:8" ht="25.5" x14ac:dyDescent="0.25">
      <c r="A242" s="41" t="s">
        <v>20</v>
      </c>
      <c r="B242" s="10" t="s">
        <v>21</v>
      </c>
      <c r="C242" s="9"/>
      <c r="D242" s="8"/>
      <c r="E242" s="8"/>
      <c r="F242" s="49">
        <f>SUM(F243:F245)</f>
        <v>27752</v>
      </c>
      <c r="G242" s="49">
        <f>SUM(G243:G245)</f>
        <v>22017</v>
      </c>
      <c r="H242" s="49">
        <f>SUM(H243:H245)</f>
        <v>20545.099999999999</v>
      </c>
    </row>
    <row r="243" spans="1:8" ht="89.25" x14ac:dyDescent="0.25">
      <c r="A243" s="37" t="s">
        <v>324</v>
      </c>
      <c r="B243" s="10" t="s">
        <v>21</v>
      </c>
      <c r="C243" s="8">
        <v>100</v>
      </c>
      <c r="D243" s="8" t="s">
        <v>4</v>
      </c>
      <c r="E243" s="8" t="s">
        <v>108</v>
      </c>
      <c r="F243" s="49">
        <v>24478</v>
      </c>
      <c r="G243" s="49">
        <v>20630</v>
      </c>
      <c r="H243" s="49">
        <v>19200.099999999999</v>
      </c>
    </row>
    <row r="244" spans="1:8" ht="38.25" x14ac:dyDescent="0.25">
      <c r="A244" s="37" t="s">
        <v>325</v>
      </c>
      <c r="B244" s="10" t="s">
        <v>21</v>
      </c>
      <c r="C244" s="8">
        <v>200</v>
      </c>
      <c r="D244" s="8" t="s">
        <v>4</v>
      </c>
      <c r="E244" s="8" t="s">
        <v>108</v>
      </c>
      <c r="F244" s="49">
        <v>3274</v>
      </c>
      <c r="G244" s="100">
        <v>1387</v>
      </c>
      <c r="H244" s="100">
        <v>1345</v>
      </c>
    </row>
    <row r="245" spans="1:8" hidden="1" x14ac:dyDescent="0.25">
      <c r="A245" s="41" t="s">
        <v>326</v>
      </c>
      <c r="B245" s="10" t="s">
        <v>21</v>
      </c>
      <c r="C245" s="8">
        <v>800</v>
      </c>
      <c r="D245" s="8" t="s">
        <v>4</v>
      </c>
      <c r="E245" s="8" t="s">
        <v>108</v>
      </c>
      <c r="F245" s="49">
        <v>0</v>
      </c>
      <c r="G245" s="49">
        <v>0</v>
      </c>
      <c r="H245" s="49">
        <v>0</v>
      </c>
    </row>
    <row r="246" spans="1:8" ht="25.5" x14ac:dyDescent="0.25">
      <c r="A246" s="41" t="s">
        <v>29</v>
      </c>
      <c r="B246" s="10" t="s">
        <v>30</v>
      </c>
      <c r="C246" s="9"/>
      <c r="D246" s="8"/>
      <c r="E246" s="8"/>
      <c r="F246" s="49">
        <f>F247+F248</f>
        <v>85</v>
      </c>
      <c r="G246" s="49">
        <f t="shared" ref="G246:H246" si="65">G247+G248</f>
        <v>85</v>
      </c>
      <c r="H246" s="49">
        <f t="shared" si="65"/>
        <v>85</v>
      </c>
    </row>
    <row r="247" spans="1:8" ht="38.25" x14ac:dyDescent="0.25">
      <c r="A247" s="37" t="s">
        <v>325</v>
      </c>
      <c r="B247" s="10" t="s">
        <v>30</v>
      </c>
      <c r="C247" s="8">
        <v>200</v>
      </c>
      <c r="D247" s="8" t="s">
        <v>4</v>
      </c>
      <c r="E247" s="8" t="s">
        <v>5</v>
      </c>
      <c r="F247" s="49">
        <v>55</v>
      </c>
      <c r="G247" s="49">
        <v>55</v>
      </c>
      <c r="H247" s="49">
        <v>55</v>
      </c>
    </row>
    <row r="248" spans="1:8" x14ac:dyDescent="0.25">
      <c r="A248" s="41" t="s">
        <v>326</v>
      </c>
      <c r="B248" s="10" t="s">
        <v>30</v>
      </c>
      <c r="C248" s="8">
        <v>800</v>
      </c>
      <c r="D248" s="8" t="s">
        <v>4</v>
      </c>
      <c r="E248" s="8" t="s">
        <v>5</v>
      </c>
      <c r="F248" s="49">
        <v>30</v>
      </c>
      <c r="G248" s="49">
        <v>30</v>
      </c>
      <c r="H248" s="49">
        <v>30</v>
      </c>
    </row>
    <row r="249" spans="1:8" ht="51" x14ac:dyDescent="0.25">
      <c r="A249" s="37" t="s">
        <v>9</v>
      </c>
      <c r="B249" s="56" t="s">
        <v>10</v>
      </c>
      <c r="C249" s="72"/>
      <c r="D249" s="73" t="s">
        <v>123</v>
      </c>
      <c r="E249" s="73" t="s">
        <v>123</v>
      </c>
      <c r="F249" s="74">
        <f>F250+F253</f>
        <v>2038</v>
      </c>
      <c r="G249" s="74">
        <f t="shared" ref="G249:H249" si="66">G250+G253</f>
        <v>2089</v>
      </c>
      <c r="H249" s="74">
        <f t="shared" si="66"/>
        <v>2179</v>
      </c>
    </row>
    <row r="250" spans="1:8" ht="25.5" x14ac:dyDescent="0.25">
      <c r="A250" s="37" t="s">
        <v>20</v>
      </c>
      <c r="B250" s="56" t="s">
        <v>271</v>
      </c>
      <c r="C250" s="72"/>
      <c r="D250" s="73" t="s">
        <v>123</v>
      </c>
      <c r="E250" s="73" t="s">
        <v>123</v>
      </c>
      <c r="F250" s="74">
        <f>SUM(F251:F252)</f>
        <v>746</v>
      </c>
      <c r="G250" s="74">
        <f>SUM(G251:G252)</f>
        <v>761</v>
      </c>
      <c r="H250" s="74">
        <f>SUM(H251:H252)</f>
        <v>798</v>
      </c>
    </row>
    <row r="251" spans="1:8" ht="89.25" x14ac:dyDescent="0.25">
      <c r="A251" s="37" t="s">
        <v>324</v>
      </c>
      <c r="B251" s="56" t="s">
        <v>271</v>
      </c>
      <c r="C251" s="73">
        <v>100</v>
      </c>
      <c r="D251" s="73" t="s">
        <v>4</v>
      </c>
      <c r="E251" s="73" t="s">
        <v>99</v>
      </c>
      <c r="F251" s="74">
        <v>586</v>
      </c>
      <c r="G251" s="74">
        <v>599</v>
      </c>
      <c r="H251" s="74">
        <v>623</v>
      </c>
    </row>
    <row r="252" spans="1:8" ht="38.25" x14ac:dyDescent="0.25">
      <c r="A252" s="37" t="s">
        <v>325</v>
      </c>
      <c r="B252" s="56" t="s">
        <v>271</v>
      </c>
      <c r="C252" s="73">
        <v>200</v>
      </c>
      <c r="D252" s="73" t="s">
        <v>4</v>
      </c>
      <c r="E252" s="73" t="s">
        <v>99</v>
      </c>
      <c r="F252" s="74">
        <v>160</v>
      </c>
      <c r="G252" s="74">
        <v>162</v>
      </c>
      <c r="H252" s="74">
        <v>175</v>
      </c>
    </row>
    <row r="253" spans="1:8" ht="38.25" x14ac:dyDescent="0.25">
      <c r="A253" s="37" t="s">
        <v>13</v>
      </c>
      <c r="B253" s="56" t="s">
        <v>12</v>
      </c>
      <c r="C253" s="72"/>
      <c r="D253" s="73"/>
      <c r="E253" s="56"/>
      <c r="F253" s="74">
        <f>SUM(F254:F255)</f>
        <v>1292</v>
      </c>
      <c r="G253" s="74">
        <f>SUM(G254:G255)</f>
        <v>1328</v>
      </c>
      <c r="H253" s="74">
        <f>SUM(H254:H255)</f>
        <v>1381</v>
      </c>
    </row>
    <row r="254" spans="1:8" ht="89.25" x14ac:dyDescent="0.25">
      <c r="A254" s="37" t="s">
        <v>324</v>
      </c>
      <c r="B254" s="56" t="s">
        <v>12</v>
      </c>
      <c r="C254" s="73">
        <v>100</v>
      </c>
      <c r="D254" s="73" t="s">
        <v>4</v>
      </c>
      <c r="E254" s="56" t="s">
        <v>11</v>
      </c>
      <c r="F254" s="74">
        <v>1182</v>
      </c>
      <c r="G254" s="74">
        <v>1234</v>
      </c>
      <c r="H254" s="74">
        <v>1280</v>
      </c>
    </row>
    <row r="255" spans="1:8" ht="38.25" x14ac:dyDescent="0.25">
      <c r="A255" s="37" t="s">
        <v>325</v>
      </c>
      <c r="B255" s="56" t="s">
        <v>12</v>
      </c>
      <c r="C255" s="73">
        <v>200</v>
      </c>
      <c r="D255" s="73" t="s">
        <v>4</v>
      </c>
      <c r="E255" s="56" t="s">
        <v>11</v>
      </c>
      <c r="F255" s="74">
        <v>110</v>
      </c>
      <c r="G255" s="74">
        <v>94</v>
      </c>
      <c r="H255" s="74">
        <v>101</v>
      </c>
    </row>
    <row r="256" spans="1:8" ht="76.5" x14ac:dyDescent="0.25">
      <c r="A256" s="41" t="s">
        <v>31</v>
      </c>
      <c r="B256" s="10" t="s">
        <v>32</v>
      </c>
      <c r="C256" s="9"/>
      <c r="D256" s="8"/>
      <c r="E256" s="8"/>
      <c r="F256" s="49">
        <f>F257+F259+F261</f>
        <v>1631</v>
      </c>
      <c r="G256" s="49">
        <f>G257+G259+G261</f>
        <v>1649</v>
      </c>
      <c r="H256" s="49">
        <f>H257+H259+H261</f>
        <v>1713</v>
      </c>
    </row>
    <row r="257" spans="1:8" ht="63.75" x14ac:dyDescent="0.25">
      <c r="A257" s="41" t="s">
        <v>33</v>
      </c>
      <c r="B257" s="10" t="s">
        <v>34</v>
      </c>
      <c r="C257" s="9"/>
      <c r="D257" s="8"/>
      <c r="E257" s="8"/>
      <c r="F257" s="49">
        <f>SUM(F258:F258)</f>
        <v>521</v>
      </c>
      <c r="G257" s="49">
        <f>SUM(G258:G258)</f>
        <v>527</v>
      </c>
      <c r="H257" s="49">
        <f>SUM(H258:H258)</f>
        <v>549</v>
      </c>
    </row>
    <row r="258" spans="1:8" ht="89.25" x14ac:dyDescent="0.25">
      <c r="A258" s="37" t="s">
        <v>324</v>
      </c>
      <c r="B258" s="10" t="s">
        <v>34</v>
      </c>
      <c r="C258" s="8">
        <v>100</v>
      </c>
      <c r="D258" s="8" t="s">
        <v>4</v>
      </c>
      <c r="E258" s="8" t="s">
        <v>5</v>
      </c>
      <c r="F258" s="49">
        <v>521</v>
      </c>
      <c r="G258" s="49">
        <v>527</v>
      </c>
      <c r="H258" s="49">
        <v>549</v>
      </c>
    </row>
    <row r="259" spans="1:8" ht="63.75" x14ac:dyDescent="0.25">
      <c r="A259" s="41" t="s">
        <v>389</v>
      </c>
      <c r="B259" s="10" t="s">
        <v>35</v>
      </c>
      <c r="C259" s="9"/>
      <c r="D259" s="8"/>
      <c r="E259" s="8"/>
      <c r="F259" s="49">
        <f>SUM(F260:F260)</f>
        <v>560</v>
      </c>
      <c r="G259" s="49">
        <f>SUM(G260:G260)</f>
        <v>566</v>
      </c>
      <c r="H259" s="49">
        <f>SUM(H260:H260)</f>
        <v>587</v>
      </c>
    </row>
    <row r="260" spans="1:8" ht="89.25" x14ac:dyDescent="0.25">
      <c r="A260" s="37" t="s">
        <v>324</v>
      </c>
      <c r="B260" s="10" t="s">
        <v>35</v>
      </c>
      <c r="C260" s="8">
        <v>100</v>
      </c>
      <c r="D260" s="8" t="s">
        <v>4</v>
      </c>
      <c r="E260" s="8" t="s">
        <v>5</v>
      </c>
      <c r="F260" s="49">
        <v>560</v>
      </c>
      <c r="G260" s="49">
        <v>566</v>
      </c>
      <c r="H260" s="49">
        <v>587</v>
      </c>
    </row>
    <row r="261" spans="1:8" ht="89.25" x14ac:dyDescent="0.25">
      <c r="A261" s="41" t="s">
        <v>36</v>
      </c>
      <c r="B261" s="10" t="s">
        <v>37</v>
      </c>
      <c r="C261" s="9"/>
      <c r="D261" s="8"/>
      <c r="E261" s="8"/>
      <c r="F261" s="49">
        <f>SUM(F262:F262)</f>
        <v>550</v>
      </c>
      <c r="G261" s="49">
        <f>SUM(G262:G262)</f>
        <v>556</v>
      </c>
      <c r="H261" s="49">
        <f>SUM(H262:H262)</f>
        <v>577</v>
      </c>
    </row>
    <row r="262" spans="1:8" ht="89.25" x14ac:dyDescent="0.25">
      <c r="A262" s="37" t="s">
        <v>324</v>
      </c>
      <c r="B262" s="10" t="s">
        <v>37</v>
      </c>
      <c r="C262" s="8">
        <v>100</v>
      </c>
      <c r="D262" s="8" t="s">
        <v>4</v>
      </c>
      <c r="E262" s="8" t="s">
        <v>5</v>
      </c>
      <c r="F262" s="49">
        <v>550</v>
      </c>
      <c r="G262" s="49">
        <v>556</v>
      </c>
      <c r="H262" s="49">
        <v>577</v>
      </c>
    </row>
    <row r="263" spans="1:8" ht="38.25" x14ac:dyDescent="0.25">
      <c r="A263" s="41" t="s">
        <v>82</v>
      </c>
      <c r="B263" s="10" t="s">
        <v>83</v>
      </c>
      <c r="C263" s="9"/>
      <c r="D263" s="8"/>
      <c r="E263" s="8"/>
      <c r="F263" s="49">
        <f t="shared" ref="F263:H264" si="67">F264</f>
        <v>4085</v>
      </c>
      <c r="G263" s="49">
        <f t="shared" si="67"/>
        <v>4180</v>
      </c>
      <c r="H263" s="49">
        <f t="shared" si="67"/>
        <v>4160</v>
      </c>
    </row>
    <row r="264" spans="1:8" ht="25.5" x14ac:dyDescent="0.25">
      <c r="A264" s="41" t="s">
        <v>84</v>
      </c>
      <c r="B264" s="10" t="s">
        <v>85</v>
      </c>
      <c r="C264" s="9"/>
      <c r="D264" s="8"/>
      <c r="E264" s="8"/>
      <c r="F264" s="49">
        <f t="shared" si="67"/>
        <v>4085</v>
      </c>
      <c r="G264" s="49">
        <f t="shared" si="67"/>
        <v>4180</v>
      </c>
      <c r="H264" s="49">
        <f t="shared" si="67"/>
        <v>4160</v>
      </c>
    </row>
    <row r="265" spans="1:8" ht="26.25" x14ac:dyDescent="0.25">
      <c r="A265" s="60" t="s">
        <v>327</v>
      </c>
      <c r="B265" s="10" t="s">
        <v>85</v>
      </c>
      <c r="C265" s="8">
        <v>300</v>
      </c>
      <c r="D265" s="8" t="s">
        <v>160</v>
      </c>
      <c r="E265" s="8" t="s">
        <v>4</v>
      </c>
      <c r="F265" s="49">
        <v>4085</v>
      </c>
      <c r="G265" s="49">
        <v>4180</v>
      </c>
      <c r="H265" s="49">
        <v>4160</v>
      </c>
    </row>
    <row r="266" spans="1:8" ht="38.25" x14ac:dyDescent="0.25">
      <c r="A266" s="41" t="s">
        <v>82</v>
      </c>
      <c r="B266" s="10" t="s">
        <v>83</v>
      </c>
      <c r="C266" s="9"/>
      <c r="D266" s="8"/>
      <c r="E266" s="8"/>
      <c r="F266" s="49">
        <f>F267</f>
        <v>60</v>
      </c>
      <c r="G266" s="49">
        <f t="shared" ref="G266:H267" si="68">G267</f>
        <v>60</v>
      </c>
      <c r="H266" s="49">
        <f t="shared" si="68"/>
        <v>60</v>
      </c>
    </row>
    <row r="267" spans="1:8" ht="25.5" x14ac:dyDescent="0.25">
      <c r="A267" s="41" t="s">
        <v>93</v>
      </c>
      <c r="B267" s="10" t="s">
        <v>94</v>
      </c>
      <c r="C267" s="9"/>
      <c r="D267" s="8"/>
      <c r="E267" s="8"/>
      <c r="F267" s="49">
        <f>F268</f>
        <v>60</v>
      </c>
      <c r="G267" s="49">
        <f t="shared" si="68"/>
        <v>60</v>
      </c>
      <c r="H267" s="49">
        <f t="shared" si="68"/>
        <v>60</v>
      </c>
    </row>
    <row r="268" spans="1:8" ht="25.5" x14ac:dyDescent="0.25">
      <c r="A268" s="41" t="s">
        <v>327</v>
      </c>
      <c r="B268" s="10" t="s">
        <v>94</v>
      </c>
      <c r="C268" s="8">
        <v>300</v>
      </c>
      <c r="D268" s="8" t="s">
        <v>160</v>
      </c>
      <c r="E268" s="8" t="s">
        <v>99</v>
      </c>
      <c r="F268" s="49">
        <v>60</v>
      </c>
      <c r="G268" s="49">
        <v>60</v>
      </c>
      <c r="H268" s="49">
        <v>60</v>
      </c>
    </row>
    <row r="269" spans="1:8" ht="25.5" x14ac:dyDescent="0.25">
      <c r="A269" s="41" t="s">
        <v>95</v>
      </c>
      <c r="B269" s="10" t="s">
        <v>96</v>
      </c>
      <c r="C269" s="9"/>
      <c r="D269" s="8"/>
      <c r="E269" s="8"/>
      <c r="F269" s="49">
        <f>F270</f>
        <v>200</v>
      </c>
      <c r="G269" s="49">
        <f t="shared" ref="G269:H270" si="69">G270</f>
        <v>270</v>
      </c>
      <c r="H269" s="49">
        <f t="shared" si="69"/>
        <v>270</v>
      </c>
    </row>
    <row r="270" spans="1:8" ht="25.5" x14ac:dyDescent="0.25">
      <c r="A270" s="41" t="s">
        <v>388</v>
      </c>
      <c r="B270" s="10" t="s">
        <v>97</v>
      </c>
      <c r="C270" s="9"/>
      <c r="D270" s="8"/>
      <c r="E270" s="8"/>
      <c r="F270" s="49">
        <f>F271</f>
        <v>200</v>
      </c>
      <c r="G270" s="49">
        <f t="shared" si="69"/>
        <v>270</v>
      </c>
      <c r="H270" s="49">
        <f t="shared" si="69"/>
        <v>270</v>
      </c>
    </row>
    <row r="271" spans="1:8" ht="38.25" x14ac:dyDescent="0.25">
      <c r="A271" s="41" t="s">
        <v>325</v>
      </c>
      <c r="B271" s="10" t="s">
        <v>97</v>
      </c>
      <c r="C271" s="8">
        <v>200</v>
      </c>
      <c r="D271" s="8" t="s">
        <v>160</v>
      </c>
      <c r="E271" s="8" t="s">
        <v>99</v>
      </c>
      <c r="F271" s="49">
        <v>200</v>
      </c>
      <c r="G271" s="49">
        <v>270</v>
      </c>
      <c r="H271" s="49">
        <v>270</v>
      </c>
    </row>
    <row r="272" spans="1:8" ht="25.5" x14ac:dyDescent="0.25">
      <c r="A272" s="41" t="s">
        <v>38</v>
      </c>
      <c r="B272" s="10" t="s">
        <v>39</v>
      </c>
      <c r="C272" s="9"/>
      <c r="D272" s="8"/>
      <c r="E272" s="8"/>
      <c r="F272" s="49">
        <f>F273</f>
        <v>11572.3</v>
      </c>
      <c r="G272" s="49">
        <f t="shared" ref="G272:H272" si="70">G273</f>
        <v>9719</v>
      </c>
      <c r="H272" s="49">
        <f t="shared" si="70"/>
        <v>9996</v>
      </c>
    </row>
    <row r="273" spans="1:8" ht="38.25" x14ac:dyDescent="0.25">
      <c r="A273" s="41" t="s">
        <v>40</v>
      </c>
      <c r="B273" s="10" t="s">
        <v>41</v>
      </c>
      <c r="C273" s="9"/>
      <c r="D273" s="8"/>
      <c r="E273" s="8"/>
      <c r="F273" s="49">
        <f>SUM(F274:F276)</f>
        <v>11572.3</v>
      </c>
      <c r="G273" s="49">
        <f>SUM(G274:G276)</f>
        <v>9719</v>
      </c>
      <c r="H273" s="49">
        <f>SUM(H274:H276)</f>
        <v>9996</v>
      </c>
    </row>
    <row r="274" spans="1:8" ht="89.25" x14ac:dyDescent="0.25">
      <c r="A274" s="37" t="s">
        <v>324</v>
      </c>
      <c r="B274" s="10" t="s">
        <v>41</v>
      </c>
      <c r="C274" s="8">
        <v>100</v>
      </c>
      <c r="D274" s="8" t="s">
        <v>4</v>
      </c>
      <c r="E274" s="8" t="s">
        <v>5</v>
      </c>
      <c r="F274" s="49">
        <v>7510</v>
      </c>
      <c r="G274" s="49">
        <v>6305</v>
      </c>
      <c r="H274" s="49">
        <v>6379</v>
      </c>
    </row>
    <row r="275" spans="1:8" ht="38.25" x14ac:dyDescent="0.25">
      <c r="A275" s="37" t="s">
        <v>325</v>
      </c>
      <c r="B275" s="10" t="s">
        <v>41</v>
      </c>
      <c r="C275" s="8">
        <v>200</v>
      </c>
      <c r="D275" s="8" t="s">
        <v>4</v>
      </c>
      <c r="E275" s="8" t="s">
        <v>5</v>
      </c>
      <c r="F275" s="49">
        <v>4052.3</v>
      </c>
      <c r="G275" s="49">
        <v>3404</v>
      </c>
      <c r="H275" s="49">
        <v>3607</v>
      </c>
    </row>
    <row r="276" spans="1:8" x14ac:dyDescent="0.25">
      <c r="A276" s="41" t="s">
        <v>326</v>
      </c>
      <c r="B276" s="10" t="s">
        <v>41</v>
      </c>
      <c r="C276" s="8">
        <v>800</v>
      </c>
      <c r="D276" s="8" t="s">
        <v>4</v>
      </c>
      <c r="E276" s="8" t="s">
        <v>5</v>
      </c>
      <c r="F276" s="49">
        <v>10</v>
      </c>
      <c r="G276" s="49">
        <v>10</v>
      </c>
      <c r="H276" s="49">
        <v>10</v>
      </c>
    </row>
    <row r="277" spans="1:8" ht="25.5" x14ac:dyDescent="0.25">
      <c r="A277" s="41" t="s">
        <v>42</v>
      </c>
      <c r="B277" s="10" t="s">
        <v>43</v>
      </c>
      <c r="C277" s="8"/>
      <c r="D277" s="8"/>
      <c r="E277" s="8"/>
      <c r="F277" s="49">
        <f>F278</f>
        <v>6166</v>
      </c>
      <c r="G277" s="49">
        <f t="shared" ref="G277:H277" si="71">G278</f>
        <v>6203.4</v>
      </c>
      <c r="H277" s="49">
        <f t="shared" si="71"/>
        <v>6328.4</v>
      </c>
    </row>
    <row r="278" spans="1:8" ht="38.25" x14ac:dyDescent="0.25">
      <c r="A278" s="41" t="s">
        <v>40</v>
      </c>
      <c r="B278" s="10" t="s">
        <v>44</v>
      </c>
      <c r="C278" s="8"/>
      <c r="D278" s="8"/>
      <c r="E278" s="8"/>
      <c r="F278" s="49">
        <f>SUM(F279:F280)</f>
        <v>6166</v>
      </c>
      <c r="G278" s="49">
        <f>SUM(G279:G280)</f>
        <v>6203.4</v>
      </c>
      <c r="H278" s="49">
        <f>SUM(H279:H280)</f>
        <v>6328.4</v>
      </c>
    </row>
    <row r="279" spans="1:8" ht="89.25" x14ac:dyDescent="0.25">
      <c r="A279" s="37" t="s">
        <v>324</v>
      </c>
      <c r="B279" s="10" t="s">
        <v>44</v>
      </c>
      <c r="C279" s="8">
        <v>100</v>
      </c>
      <c r="D279" s="8" t="s">
        <v>4</v>
      </c>
      <c r="E279" s="8" t="s">
        <v>5</v>
      </c>
      <c r="F279" s="49">
        <v>5953</v>
      </c>
      <c r="G279" s="49">
        <v>5991.4</v>
      </c>
      <c r="H279" s="49">
        <v>6145.4</v>
      </c>
    </row>
    <row r="280" spans="1:8" ht="38.25" x14ac:dyDescent="0.25">
      <c r="A280" s="37" t="s">
        <v>325</v>
      </c>
      <c r="B280" s="10" t="s">
        <v>44</v>
      </c>
      <c r="C280" s="8">
        <v>200</v>
      </c>
      <c r="D280" s="8" t="s">
        <v>4</v>
      </c>
      <c r="E280" s="8" t="s">
        <v>5</v>
      </c>
      <c r="F280" s="49">
        <v>213</v>
      </c>
      <c r="G280" s="49">
        <v>212</v>
      </c>
      <c r="H280" s="49">
        <v>183</v>
      </c>
    </row>
    <row r="281" spans="1:8" ht="38.25" x14ac:dyDescent="0.25">
      <c r="A281" s="41" t="s">
        <v>387</v>
      </c>
      <c r="B281" s="10" t="s">
        <v>346</v>
      </c>
      <c r="C281" s="8"/>
      <c r="D281" s="8"/>
      <c r="E281" s="8"/>
      <c r="F281" s="49">
        <f>F282</f>
        <v>455.8</v>
      </c>
      <c r="G281" s="49">
        <f t="shared" ref="G281:H282" si="72">G282</f>
        <v>455.8</v>
      </c>
      <c r="H281" s="49">
        <f t="shared" si="72"/>
        <v>455.8</v>
      </c>
    </row>
    <row r="282" spans="1:8" ht="38.25" x14ac:dyDescent="0.25">
      <c r="A282" s="41" t="s">
        <v>386</v>
      </c>
      <c r="B282" s="10" t="s">
        <v>347</v>
      </c>
      <c r="C282" s="8"/>
      <c r="D282" s="8"/>
      <c r="E282" s="8"/>
      <c r="F282" s="49">
        <f>F283</f>
        <v>455.8</v>
      </c>
      <c r="G282" s="49">
        <f t="shared" si="72"/>
        <v>455.8</v>
      </c>
      <c r="H282" s="49">
        <f t="shared" si="72"/>
        <v>455.8</v>
      </c>
    </row>
    <row r="283" spans="1:8" ht="38.25" x14ac:dyDescent="0.25">
      <c r="A283" s="41" t="s">
        <v>344</v>
      </c>
      <c r="B283" s="10" t="s">
        <v>348</v>
      </c>
      <c r="C283" s="8"/>
      <c r="D283" s="8"/>
      <c r="E283" s="8"/>
      <c r="F283" s="49">
        <f>SUM(F284:F284)</f>
        <v>455.8</v>
      </c>
      <c r="G283" s="49">
        <f>SUM(G284:G284)</f>
        <v>455.8</v>
      </c>
      <c r="H283" s="49">
        <f>SUM(H284:H284)</f>
        <v>455.8</v>
      </c>
    </row>
    <row r="284" spans="1:8" ht="51" x14ac:dyDescent="0.25">
      <c r="A284" s="41" t="s">
        <v>345</v>
      </c>
      <c r="B284" s="10" t="s">
        <v>348</v>
      </c>
      <c r="C284" s="8">
        <v>600</v>
      </c>
      <c r="D284" s="8">
        <v>10</v>
      </c>
      <c r="E284" s="8">
        <v>6</v>
      </c>
      <c r="F284" s="49">
        <v>455.8</v>
      </c>
      <c r="G284" s="49">
        <v>455.8</v>
      </c>
      <c r="H284" s="49">
        <v>455.8</v>
      </c>
    </row>
    <row r="285" spans="1:8" s="4" customFormat="1" ht="102" x14ac:dyDescent="0.25">
      <c r="A285" s="40" t="s">
        <v>51</v>
      </c>
      <c r="B285" s="7" t="s">
        <v>52</v>
      </c>
      <c r="C285" s="6"/>
      <c r="D285" s="5"/>
      <c r="E285" s="5"/>
      <c r="F285" s="48">
        <f>F287+F290</f>
        <v>3580.4</v>
      </c>
      <c r="G285" s="48">
        <f>G287+G290</f>
        <v>3571</v>
      </c>
      <c r="H285" s="48">
        <f>H287+H290</f>
        <v>3811</v>
      </c>
    </row>
    <row r="286" spans="1:8" ht="51" x14ac:dyDescent="0.25">
      <c r="A286" s="41" t="s">
        <v>53</v>
      </c>
      <c r="B286" s="10" t="s">
        <v>335</v>
      </c>
      <c r="C286" s="9"/>
      <c r="D286" s="8"/>
      <c r="E286" s="8"/>
      <c r="F286" s="49">
        <v>0</v>
      </c>
      <c r="G286" s="49">
        <v>0</v>
      </c>
      <c r="H286" s="49">
        <v>0</v>
      </c>
    </row>
    <row r="287" spans="1:8" ht="51" x14ac:dyDescent="0.25">
      <c r="A287" s="41" t="s">
        <v>55</v>
      </c>
      <c r="B287" s="10" t="s">
        <v>56</v>
      </c>
      <c r="C287" s="9"/>
      <c r="D287" s="8"/>
      <c r="E287" s="8"/>
      <c r="F287" s="49">
        <f>F288</f>
        <v>150</v>
      </c>
      <c r="G287" s="49">
        <f>G288</f>
        <v>130</v>
      </c>
      <c r="H287" s="49">
        <f>H288</f>
        <v>330</v>
      </c>
    </row>
    <row r="288" spans="1:8" ht="38.25" x14ac:dyDescent="0.25">
      <c r="A288" s="41" t="s">
        <v>57</v>
      </c>
      <c r="B288" s="10" t="s">
        <v>58</v>
      </c>
      <c r="C288" s="9"/>
      <c r="D288" s="8"/>
      <c r="E288" s="8"/>
      <c r="F288" s="49">
        <f>F289</f>
        <v>150</v>
      </c>
      <c r="G288" s="49">
        <f t="shared" ref="G288:H288" si="73">G289</f>
        <v>130</v>
      </c>
      <c r="H288" s="49">
        <f t="shared" si="73"/>
        <v>330</v>
      </c>
    </row>
    <row r="289" spans="1:8" ht="38.25" x14ac:dyDescent="0.25">
      <c r="A289" s="37" t="s">
        <v>325</v>
      </c>
      <c r="B289" s="10" t="s">
        <v>58</v>
      </c>
      <c r="C289" s="8">
        <v>200</v>
      </c>
      <c r="D289" s="8" t="s">
        <v>99</v>
      </c>
      <c r="E289" s="8">
        <v>10</v>
      </c>
      <c r="F289" s="49">
        <v>150</v>
      </c>
      <c r="G289" s="49">
        <v>130</v>
      </c>
      <c r="H289" s="49">
        <v>330</v>
      </c>
    </row>
    <row r="290" spans="1:8" ht="102" x14ac:dyDescent="0.25">
      <c r="A290" s="41" t="s">
        <v>385</v>
      </c>
      <c r="B290" s="10" t="s">
        <v>59</v>
      </c>
      <c r="C290" s="9"/>
      <c r="D290" s="8"/>
      <c r="E290" s="8"/>
      <c r="F290" s="49">
        <f>F291</f>
        <v>3430.4</v>
      </c>
      <c r="G290" s="49">
        <f t="shared" ref="G290:H290" si="74">G291</f>
        <v>3441</v>
      </c>
      <c r="H290" s="49">
        <f t="shared" si="74"/>
        <v>3481</v>
      </c>
    </row>
    <row r="291" spans="1:8" ht="38.25" x14ac:dyDescent="0.25">
      <c r="A291" s="41" t="s">
        <v>40</v>
      </c>
      <c r="B291" s="10" t="s">
        <v>60</v>
      </c>
      <c r="C291" s="9"/>
      <c r="D291" s="8"/>
      <c r="E291" s="8"/>
      <c r="F291" s="49">
        <f>SUM(F292:F293)</f>
        <v>3430.4</v>
      </c>
      <c r="G291" s="49">
        <f>SUM(G292:G293)</f>
        <v>3441</v>
      </c>
      <c r="H291" s="49">
        <f>SUM(H292:H293)</f>
        <v>3481</v>
      </c>
    </row>
    <row r="292" spans="1:8" ht="89.25" x14ac:dyDescent="0.25">
      <c r="A292" s="37" t="s">
        <v>324</v>
      </c>
      <c r="B292" s="10" t="s">
        <v>60</v>
      </c>
      <c r="C292" s="8">
        <v>100</v>
      </c>
      <c r="D292" s="8" t="s">
        <v>99</v>
      </c>
      <c r="E292" s="8">
        <v>10</v>
      </c>
      <c r="F292" s="49">
        <v>3380.4</v>
      </c>
      <c r="G292" s="49">
        <v>3410</v>
      </c>
      <c r="H292" s="49">
        <v>3450</v>
      </c>
    </row>
    <row r="293" spans="1:8" ht="38.25" x14ac:dyDescent="0.25">
      <c r="A293" s="37" t="s">
        <v>325</v>
      </c>
      <c r="B293" s="10" t="s">
        <v>60</v>
      </c>
      <c r="C293" s="8">
        <v>200</v>
      </c>
      <c r="D293" s="8" t="s">
        <v>99</v>
      </c>
      <c r="E293" s="8">
        <v>10</v>
      </c>
      <c r="F293" s="49">
        <v>50</v>
      </c>
      <c r="G293" s="49">
        <v>31</v>
      </c>
      <c r="H293" s="49">
        <v>31</v>
      </c>
    </row>
    <row r="294" spans="1:8" s="4" customFormat="1" ht="114.75" x14ac:dyDescent="0.25">
      <c r="A294" s="36" t="s">
        <v>381</v>
      </c>
      <c r="B294" s="68" t="s">
        <v>272</v>
      </c>
      <c r="C294" s="69"/>
      <c r="D294" s="70" t="s">
        <v>123</v>
      </c>
      <c r="E294" s="70" t="s">
        <v>123</v>
      </c>
      <c r="F294" s="71">
        <f>F295+F300+F333+F340</f>
        <v>280837.09258</v>
      </c>
      <c r="G294" s="71">
        <f>G295+G300+G333+G340</f>
        <v>254024.92258000001</v>
      </c>
      <c r="H294" s="71">
        <f>H295+H300+H333+H340</f>
        <v>156849.20258000001</v>
      </c>
    </row>
    <row r="295" spans="1:8" ht="25.5" x14ac:dyDescent="0.25">
      <c r="A295" s="37" t="s">
        <v>277</v>
      </c>
      <c r="B295" s="56" t="s">
        <v>278</v>
      </c>
      <c r="C295" s="72"/>
      <c r="D295" s="73"/>
      <c r="E295" s="73"/>
      <c r="F295" s="74">
        <f>F296</f>
        <v>2800</v>
      </c>
      <c r="G295" s="74">
        <f t="shared" ref="G295:H297" si="75">G296</f>
        <v>100</v>
      </c>
      <c r="H295" s="74">
        <f t="shared" si="75"/>
        <v>0</v>
      </c>
    </row>
    <row r="296" spans="1:8" ht="102" x14ac:dyDescent="0.25">
      <c r="A296" s="37" t="s">
        <v>279</v>
      </c>
      <c r="B296" s="56" t="s">
        <v>280</v>
      </c>
      <c r="C296" s="72"/>
      <c r="D296" s="73"/>
      <c r="E296" s="73"/>
      <c r="F296" s="74">
        <f>F297+F299</f>
        <v>2800</v>
      </c>
      <c r="G296" s="74">
        <f t="shared" si="75"/>
        <v>100</v>
      </c>
      <c r="H296" s="74">
        <f t="shared" si="75"/>
        <v>0</v>
      </c>
    </row>
    <row r="297" spans="1:8" ht="102" x14ac:dyDescent="0.25">
      <c r="A297" s="37" t="s">
        <v>281</v>
      </c>
      <c r="B297" s="56" t="s">
        <v>282</v>
      </c>
      <c r="C297" s="72"/>
      <c r="D297" s="73"/>
      <c r="E297" s="73"/>
      <c r="F297" s="74">
        <f>F298</f>
        <v>100</v>
      </c>
      <c r="G297" s="74">
        <f t="shared" si="75"/>
        <v>100</v>
      </c>
      <c r="H297" s="74">
        <f t="shared" si="75"/>
        <v>0</v>
      </c>
    </row>
    <row r="298" spans="1:8" ht="25.5" x14ac:dyDescent="0.25">
      <c r="A298" s="37" t="s">
        <v>284</v>
      </c>
      <c r="B298" s="56" t="s">
        <v>283</v>
      </c>
      <c r="C298" s="73">
        <v>800</v>
      </c>
      <c r="D298" s="73" t="s">
        <v>4</v>
      </c>
      <c r="E298" s="73" t="s">
        <v>259</v>
      </c>
      <c r="F298" s="74">
        <v>100</v>
      </c>
      <c r="G298" s="74">
        <v>100</v>
      </c>
      <c r="H298" s="74"/>
    </row>
    <row r="299" spans="1:8" ht="25.5" x14ac:dyDescent="0.25">
      <c r="A299" s="37" t="s">
        <v>284</v>
      </c>
      <c r="B299" s="56" t="s">
        <v>285</v>
      </c>
      <c r="C299" s="56" t="s">
        <v>328</v>
      </c>
      <c r="D299" s="56" t="s">
        <v>4</v>
      </c>
      <c r="E299" s="56">
        <v>13</v>
      </c>
      <c r="F299" s="74">
        <v>2700</v>
      </c>
      <c r="G299" s="74"/>
      <c r="H299" s="74"/>
    </row>
    <row r="300" spans="1:8" ht="102" x14ac:dyDescent="0.25">
      <c r="A300" s="37" t="s">
        <v>286</v>
      </c>
      <c r="B300" s="56" t="s">
        <v>287</v>
      </c>
      <c r="C300" s="72"/>
      <c r="D300" s="73"/>
      <c r="E300" s="73"/>
      <c r="F300" s="74">
        <f>F307+F304+F301</f>
        <v>240616.89257999999</v>
      </c>
      <c r="G300" s="74">
        <f t="shared" ref="G300:H300" si="76">G307+G304+G301</f>
        <v>214856.82258000001</v>
      </c>
      <c r="H300" s="74">
        <f t="shared" si="76"/>
        <v>116271.10257999999</v>
      </c>
    </row>
    <row r="301" spans="1:8" ht="38.25" x14ac:dyDescent="0.25">
      <c r="A301" s="37" t="s">
        <v>315</v>
      </c>
      <c r="B301" s="56" t="s">
        <v>316</v>
      </c>
      <c r="C301" s="72"/>
      <c r="D301" s="73"/>
      <c r="E301" s="73"/>
      <c r="F301" s="74">
        <f>F302+F303</f>
        <v>8136</v>
      </c>
      <c r="G301" s="74">
        <f t="shared" ref="G301:H301" si="77">G302+G303</f>
        <v>7656</v>
      </c>
      <c r="H301" s="74">
        <f t="shared" si="77"/>
        <v>7990</v>
      </c>
    </row>
    <row r="302" spans="1:8" ht="51" x14ac:dyDescent="0.25">
      <c r="A302" s="37" t="s">
        <v>313</v>
      </c>
      <c r="B302" s="56" t="s">
        <v>355</v>
      </c>
      <c r="C302" s="73">
        <v>500</v>
      </c>
      <c r="D302" s="73" t="s">
        <v>314</v>
      </c>
      <c r="E302" s="73" t="s">
        <v>4</v>
      </c>
      <c r="F302" s="49">
        <v>3536</v>
      </c>
      <c r="G302" s="49">
        <v>3076</v>
      </c>
      <c r="H302" s="49">
        <v>3190</v>
      </c>
    </row>
    <row r="303" spans="1:8" ht="51" x14ac:dyDescent="0.25">
      <c r="A303" s="37" t="s">
        <v>313</v>
      </c>
      <c r="B303" s="56" t="s">
        <v>356</v>
      </c>
      <c r="C303" s="73">
        <v>500</v>
      </c>
      <c r="D303" s="73" t="s">
        <v>314</v>
      </c>
      <c r="E303" s="73" t="s">
        <v>4</v>
      </c>
      <c r="F303" s="49">
        <v>4600</v>
      </c>
      <c r="G303" s="49">
        <v>4580</v>
      </c>
      <c r="H303" s="49">
        <v>4800</v>
      </c>
    </row>
    <row r="304" spans="1:8" ht="51" x14ac:dyDescent="0.25">
      <c r="A304" s="37" t="s">
        <v>357</v>
      </c>
      <c r="B304" s="56" t="s">
        <v>358</v>
      </c>
      <c r="C304" s="73"/>
      <c r="D304" s="73"/>
      <c r="E304" s="73"/>
      <c r="F304" s="74">
        <f>F305</f>
        <v>52120</v>
      </c>
      <c r="G304" s="74">
        <f t="shared" ref="G304:H305" si="78">G305</f>
        <v>40892</v>
      </c>
      <c r="H304" s="74">
        <f t="shared" si="78"/>
        <v>40585</v>
      </c>
    </row>
    <row r="305" spans="1:8" ht="51" x14ac:dyDescent="0.25">
      <c r="A305" s="37" t="s">
        <v>317</v>
      </c>
      <c r="B305" s="56" t="s">
        <v>318</v>
      </c>
      <c r="C305" s="73"/>
      <c r="D305" s="73"/>
      <c r="E305" s="73"/>
      <c r="F305" s="74">
        <f>F306</f>
        <v>52120</v>
      </c>
      <c r="G305" s="74">
        <f t="shared" si="78"/>
        <v>40892</v>
      </c>
      <c r="H305" s="74">
        <f t="shared" si="78"/>
        <v>40585</v>
      </c>
    </row>
    <row r="306" spans="1:8" ht="51" x14ac:dyDescent="0.25">
      <c r="A306" s="41" t="s">
        <v>313</v>
      </c>
      <c r="B306" s="10" t="s">
        <v>318</v>
      </c>
      <c r="C306" s="73">
        <v>500</v>
      </c>
      <c r="D306" s="73">
        <v>14</v>
      </c>
      <c r="E306" s="73">
        <v>3</v>
      </c>
      <c r="F306" s="49">
        <v>52120</v>
      </c>
      <c r="G306" s="49">
        <v>40892</v>
      </c>
      <c r="H306" s="49">
        <v>40585</v>
      </c>
    </row>
    <row r="307" spans="1:8" ht="51" x14ac:dyDescent="0.25">
      <c r="A307" s="37" t="s">
        <v>288</v>
      </c>
      <c r="B307" s="56" t="s">
        <v>289</v>
      </c>
      <c r="C307" s="72"/>
      <c r="D307" s="73"/>
      <c r="E307" s="73"/>
      <c r="F307" s="74">
        <f>F308+F310+F312+F318+F319+F320+F323+F324+F325+F327+F329+F331+F314+F316+F321</f>
        <v>180360.89257999999</v>
      </c>
      <c r="G307" s="74">
        <f>G308+G310+G312+G318+G319+G320+G323+G324+G325+G327+G329+G331+G314+G316+G321</f>
        <v>166308.82258000001</v>
      </c>
      <c r="H307" s="74">
        <f>H308+H310+H312+H318+H319+H320+H323+H324+H325+H327+H329+H331+H314+H316+H321</f>
        <v>67696.102579999992</v>
      </c>
    </row>
    <row r="308" spans="1:8" ht="51" x14ac:dyDescent="0.25">
      <c r="A308" s="37" t="s">
        <v>290</v>
      </c>
      <c r="B308" s="56" t="s">
        <v>291</v>
      </c>
      <c r="C308" s="72"/>
      <c r="D308" s="73"/>
      <c r="E308" s="73"/>
      <c r="F308" s="74">
        <f>F309</f>
        <v>66071.600000000006</v>
      </c>
      <c r="G308" s="74">
        <f t="shared" ref="G308:H308" si="79">G309</f>
        <v>32452.9</v>
      </c>
      <c r="H308" s="74">
        <f t="shared" si="79"/>
        <v>61849.2</v>
      </c>
    </row>
    <row r="309" spans="1:8" x14ac:dyDescent="0.25">
      <c r="A309" s="37" t="s">
        <v>307</v>
      </c>
      <c r="B309" s="56" t="s">
        <v>291</v>
      </c>
      <c r="C309" s="72">
        <v>500</v>
      </c>
      <c r="D309" s="73" t="s">
        <v>108</v>
      </c>
      <c r="E309" s="73" t="s">
        <v>236</v>
      </c>
      <c r="F309" s="74">
        <v>66071.600000000006</v>
      </c>
      <c r="G309" s="74">
        <v>32452.9</v>
      </c>
      <c r="H309" s="74">
        <v>61849.2</v>
      </c>
    </row>
    <row r="310" spans="1:8" ht="38.25" x14ac:dyDescent="0.25">
      <c r="A310" s="37" t="s">
        <v>299</v>
      </c>
      <c r="B310" s="56" t="s">
        <v>300</v>
      </c>
      <c r="C310" s="72"/>
      <c r="D310" s="73"/>
      <c r="E310" s="73"/>
      <c r="F310" s="74">
        <f t="shared" ref="F310:H310" si="80">F311</f>
        <v>38.5</v>
      </c>
      <c r="G310" s="74">
        <f t="shared" si="80"/>
        <v>38.5</v>
      </c>
      <c r="H310" s="74">
        <f t="shared" si="80"/>
        <v>38.5</v>
      </c>
    </row>
    <row r="311" spans="1:8" ht="38.25" x14ac:dyDescent="0.25">
      <c r="A311" s="37" t="s">
        <v>325</v>
      </c>
      <c r="B311" s="56" t="s">
        <v>300</v>
      </c>
      <c r="C311" s="73">
        <v>200</v>
      </c>
      <c r="D311" s="73" t="s">
        <v>108</v>
      </c>
      <c r="E311" s="73" t="s">
        <v>159</v>
      </c>
      <c r="F311" s="74">
        <v>38.5</v>
      </c>
      <c r="G311" s="74">
        <v>38.5</v>
      </c>
      <c r="H311" s="74">
        <v>38.5</v>
      </c>
    </row>
    <row r="312" spans="1:8" ht="38.25" hidden="1" x14ac:dyDescent="0.25">
      <c r="A312" s="37" t="s">
        <v>301</v>
      </c>
      <c r="B312" s="56" t="s">
        <v>302</v>
      </c>
      <c r="C312" s="73"/>
      <c r="D312" s="73"/>
      <c r="E312" s="73"/>
      <c r="F312" s="74">
        <f>F313</f>
        <v>0</v>
      </c>
      <c r="G312" s="74">
        <f t="shared" ref="G312:H312" si="81">G313</f>
        <v>0</v>
      </c>
      <c r="H312" s="74">
        <f t="shared" si="81"/>
        <v>0</v>
      </c>
    </row>
    <row r="313" spans="1:8" hidden="1" x14ac:dyDescent="0.25">
      <c r="A313" s="37" t="s">
        <v>307</v>
      </c>
      <c r="B313" s="56" t="s">
        <v>302</v>
      </c>
      <c r="C313" s="73">
        <v>500</v>
      </c>
      <c r="D313" s="73" t="s">
        <v>108</v>
      </c>
      <c r="E313" s="73" t="s">
        <v>159</v>
      </c>
      <c r="F313" s="74"/>
      <c r="G313" s="74"/>
      <c r="H313" s="74"/>
    </row>
    <row r="314" spans="1:8" ht="38.25" x14ac:dyDescent="0.25">
      <c r="A314" s="37" t="s">
        <v>382</v>
      </c>
      <c r="B314" s="10" t="s">
        <v>351</v>
      </c>
      <c r="C314" s="73"/>
      <c r="D314" s="73"/>
      <c r="E314" s="73"/>
      <c r="F314" s="74">
        <f>F315</f>
        <v>20196</v>
      </c>
      <c r="G314" s="74">
        <f t="shared" ref="G314:H314" si="82">G315</f>
        <v>0</v>
      </c>
      <c r="H314" s="74">
        <f t="shared" si="82"/>
        <v>0</v>
      </c>
    </row>
    <row r="315" spans="1:8" x14ac:dyDescent="0.25">
      <c r="A315" s="37" t="s">
        <v>307</v>
      </c>
      <c r="B315" s="10" t="s">
        <v>351</v>
      </c>
      <c r="C315" s="73">
        <v>500</v>
      </c>
      <c r="D315" s="56" t="s">
        <v>158</v>
      </c>
      <c r="E315" s="56" t="s">
        <v>139</v>
      </c>
      <c r="F315" s="74">
        <v>20196</v>
      </c>
      <c r="G315" s="74">
        <v>0</v>
      </c>
      <c r="H315" s="74">
        <v>0</v>
      </c>
    </row>
    <row r="316" spans="1:8" ht="89.25" x14ac:dyDescent="0.25">
      <c r="A316" s="37" t="s">
        <v>383</v>
      </c>
      <c r="B316" s="10" t="s">
        <v>352</v>
      </c>
      <c r="C316" s="73"/>
      <c r="D316" s="73"/>
      <c r="E316" s="73"/>
      <c r="F316" s="74">
        <f>F317</f>
        <v>3945.5</v>
      </c>
      <c r="G316" s="74">
        <f>G317</f>
        <v>3898.2</v>
      </c>
      <c r="H316" s="74">
        <f>H317</f>
        <v>3898.2</v>
      </c>
    </row>
    <row r="317" spans="1:8" x14ac:dyDescent="0.25">
      <c r="A317" s="37" t="s">
        <v>307</v>
      </c>
      <c r="B317" s="10" t="s">
        <v>352</v>
      </c>
      <c r="C317" s="73">
        <v>500</v>
      </c>
      <c r="D317" s="56" t="s">
        <v>158</v>
      </c>
      <c r="E317" s="56" t="s">
        <v>139</v>
      </c>
      <c r="F317" s="74">
        <v>3945.5</v>
      </c>
      <c r="G317" s="74">
        <v>3898.2</v>
      </c>
      <c r="H317" s="74">
        <v>3898.2</v>
      </c>
    </row>
    <row r="318" spans="1:8" ht="63.75" x14ac:dyDescent="0.25">
      <c r="A318" s="37" t="s">
        <v>399</v>
      </c>
      <c r="B318" s="56" t="s">
        <v>398</v>
      </c>
      <c r="C318" s="56" t="s">
        <v>329</v>
      </c>
      <c r="D318" s="56" t="s">
        <v>158</v>
      </c>
      <c r="E318" s="56" t="s">
        <v>139</v>
      </c>
      <c r="F318" s="74">
        <v>0</v>
      </c>
      <c r="G318" s="74">
        <v>115</v>
      </c>
      <c r="H318" s="74">
        <v>0</v>
      </c>
    </row>
    <row r="319" spans="1:8" ht="76.5" x14ac:dyDescent="0.25">
      <c r="A319" s="37" t="s">
        <v>303</v>
      </c>
      <c r="B319" s="56" t="s">
        <v>304</v>
      </c>
      <c r="C319" s="56" t="s">
        <v>329</v>
      </c>
      <c r="D319" s="56" t="s">
        <v>158</v>
      </c>
      <c r="E319" s="56" t="s">
        <v>99</v>
      </c>
      <c r="F319" s="74">
        <v>727.92258000000004</v>
      </c>
      <c r="G319" s="74">
        <v>727.92258000000004</v>
      </c>
      <c r="H319" s="74">
        <v>727.92258000000004</v>
      </c>
    </row>
    <row r="320" spans="1:8" ht="63.75" hidden="1" x14ac:dyDescent="0.25">
      <c r="A320" s="37" t="s">
        <v>353</v>
      </c>
      <c r="B320" s="56" t="s">
        <v>354</v>
      </c>
      <c r="C320" s="56" t="s">
        <v>329</v>
      </c>
      <c r="D320" s="56" t="s">
        <v>158</v>
      </c>
      <c r="E320" s="56" t="s">
        <v>99</v>
      </c>
      <c r="F320" s="74">
        <v>0</v>
      </c>
      <c r="G320" s="74"/>
      <c r="H320" s="74"/>
    </row>
    <row r="321" spans="1:8" ht="38.25" x14ac:dyDescent="0.25">
      <c r="A321" s="37" t="s">
        <v>311</v>
      </c>
      <c r="B321" s="56" t="s">
        <v>312</v>
      </c>
      <c r="C321" s="56"/>
      <c r="D321" s="56"/>
      <c r="E321" s="56"/>
      <c r="F321" s="74">
        <f>F322</f>
        <v>27478.400000000001</v>
      </c>
      <c r="G321" s="74">
        <f t="shared" ref="G321:H321" si="83">G322</f>
        <v>0</v>
      </c>
      <c r="H321" s="74">
        <f t="shared" si="83"/>
        <v>0</v>
      </c>
    </row>
    <row r="322" spans="1:8" x14ac:dyDescent="0.25">
      <c r="A322" s="37" t="s">
        <v>307</v>
      </c>
      <c r="B322" s="56" t="s">
        <v>312</v>
      </c>
      <c r="C322" s="56" t="s">
        <v>329</v>
      </c>
      <c r="D322" s="56" t="s">
        <v>158</v>
      </c>
      <c r="E322" s="56" t="s">
        <v>158</v>
      </c>
      <c r="F322" s="74">
        <v>27478.400000000001</v>
      </c>
      <c r="G322" s="74">
        <v>0</v>
      </c>
      <c r="H322" s="74">
        <v>0</v>
      </c>
    </row>
    <row r="323" spans="1:8" ht="38.25" hidden="1" x14ac:dyDescent="0.25">
      <c r="A323" s="37" t="s">
        <v>184</v>
      </c>
      <c r="B323" s="56" t="s">
        <v>309</v>
      </c>
      <c r="C323" s="73">
        <v>500</v>
      </c>
      <c r="D323" s="56" t="s">
        <v>117</v>
      </c>
      <c r="E323" s="56" t="s">
        <v>4</v>
      </c>
      <c r="F323" s="74">
        <v>0</v>
      </c>
      <c r="G323" s="74">
        <v>0</v>
      </c>
      <c r="H323" s="74"/>
    </row>
    <row r="324" spans="1:8" x14ac:dyDescent="0.25">
      <c r="A324" s="37"/>
      <c r="B324" s="56" t="s">
        <v>310</v>
      </c>
      <c r="C324" s="73">
        <v>500</v>
      </c>
      <c r="D324" s="56" t="s">
        <v>117</v>
      </c>
      <c r="E324" s="56" t="s">
        <v>4</v>
      </c>
      <c r="F324" s="49">
        <v>1279.8699999999999</v>
      </c>
      <c r="G324" s="49">
        <v>1111.9000000000001</v>
      </c>
      <c r="H324" s="49">
        <v>1182.28</v>
      </c>
    </row>
    <row r="325" spans="1:8" ht="38.25" x14ac:dyDescent="0.25">
      <c r="A325" s="37" t="s">
        <v>311</v>
      </c>
      <c r="B325" s="56" t="s">
        <v>312</v>
      </c>
      <c r="C325" s="72"/>
      <c r="D325" s="73"/>
      <c r="E325" s="56"/>
      <c r="F325" s="74">
        <f t="shared" ref="F325:H325" si="84">F326</f>
        <v>57123.1</v>
      </c>
      <c r="G325" s="74">
        <f t="shared" si="84"/>
        <v>125964.4</v>
      </c>
      <c r="H325" s="74">
        <f t="shared" si="84"/>
        <v>0</v>
      </c>
    </row>
    <row r="326" spans="1:8" ht="51" x14ac:dyDescent="0.25">
      <c r="A326" s="37" t="s">
        <v>313</v>
      </c>
      <c r="B326" s="56" t="s">
        <v>312</v>
      </c>
      <c r="C326" s="73">
        <v>500</v>
      </c>
      <c r="D326" s="73">
        <v>11</v>
      </c>
      <c r="E326" s="56" t="s">
        <v>158</v>
      </c>
      <c r="F326" s="74">
        <v>57123.1</v>
      </c>
      <c r="G326" s="74">
        <v>125964.4</v>
      </c>
      <c r="H326" s="74">
        <v>0</v>
      </c>
    </row>
    <row r="327" spans="1:8" ht="39" x14ac:dyDescent="0.25">
      <c r="A327" s="57" t="s">
        <v>397</v>
      </c>
      <c r="B327" s="56" t="s">
        <v>396</v>
      </c>
      <c r="C327" s="72"/>
      <c r="D327" s="73"/>
      <c r="E327" s="73"/>
      <c r="F327" s="74">
        <f>F328</f>
        <v>200</v>
      </c>
      <c r="G327" s="74">
        <f t="shared" ref="G327:H327" si="85">G328</f>
        <v>0</v>
      </c>
      <c r="H327" s="74">
        <f t="shared" si="85"/>
        <v>0</v>
      </c>
    </row>
    <row r="328" spans="1:8" ht="51" x14ac:dyDescent="0.25">
      <c r="A328" s="37" t="s">
        <v>313</v>
      </c>
      <c r="B328" s="56" t="s">
        <v>396</v>
      </c>
      <c r="C328" s="73">
        <v>500</v>
      </c>
      <c r="D328" s="73" t="s">
        <v>314</v>
      </c>
      <c r="E328" s="73" t="s">
        <v>99</v>
      </c>
      <c r="F328" s="74">
        <v>200</v>
      </c>
      <c r="G328" s="74"/>
      <c r="H328" s="74"/>
    </row>
    <row r="329" spans="1:8" ht="76.5" x14ac:dyDescent="0.25">
      <c r="A329" s="37" t="s">
        <v>319</v>
      </c>
      <c r="B329" s="56" t="s">
        <v>320</v>
      </c>
      <c r="C329" s="72"/>
      <c r="D329" s="73"/>
      <c r="E329" s="73"/>
      <c r="F329" s="74">
        <f>F330</f>
        <v>300</v>
      </c>
      <c r="G329" s="74">
        <f t="shared" ref="G329:H329" si="86">G330</f>
        <v>0</v>
      </c>
      <c r="H329" s="74">
        <f t="shared" si="86"/>
        <v>0</v>
      </c>
    </row>
    <row r="330" spans="1:8" ht="51" x14ac:dyDescent="0.25">
      <c r="A330" s="37" t="s">
        <v>292</v>
      </c>
      <c r="B330" s="56" t="s">
        <v>320</v>
      </c>
      <c r="C330" s="73">
        <v>500</v>
      </c>
      <c r="D330" s="73" t="s">
        <v>314</v>
      </c>
      <c r="E330" s="73" t="s">
        <v>99</v>
      </c>
      <c r="F330" s="74">
        <v>300</v>
      </c>
      <c r="G330" s="74"/>
      <c r="H330" s="74"/>
    </row>
    <row r="331" spans="1:8" ht="51" x14ac:dyDescent="0.25">
      <c r="A331" s="37" t="s">
        <v>321</v>
      </c>
      <c r="B331" s="56" t="s">
        <v>322</v>
      </c>
      <c r="C331" s="73"/>
      <c r="D331" s="73"/>
      <c r="E331" s="73"/>
      <c r="F331" s="74">
        <f>F332</f>
        <v>3000</v>
      </c>
      <c r="G331" s="74">
        <f t="shared" ref="G331:H331" si="87">G332</f>
        <v>2000</v>
      </c>
      <c r="H331" s="74">
        <f t="shared" si="87"/>
        <v>0</v>
      </c>
    </row>
    <row r="332" spans="1:8" ht="51" x14ac:dyDescent="0.25">
      <c r="A332" s="37" t="s">
        <v>292</v>
      </c>
      <c r="B332" s="56" t="s">
        <v>322</v>
      </c>
      <c r="C332" s="73">
        <v>500</v>
      </c>
      <c r="D332" s="73" t="s">
        <v>314</v>
      </c>
      <c r="E332" s="73" t="s">
        <v>99</v>
      </c>
      <c r="F332" s="74">
        <v>3000</v>
      </c>
      <c r="G332" s="74">
        <v>2000</v>
      </c>
      <c r="H332" s="74"/>
    </row>
    <row r="333" spans="1:8" ht="76.5" x14ac:dyDescent="0.25">
      <c r="A333" s="37" t="s">
        <v>293</v>
      </c>
      <c r="B333" s="56" t="s">
        <v>294</v>
      </c>
      <c r="C333" s="72"/>
      <c r="D333" s="73"/>
      <c r="E333" s="73"/>
      <c r="F333" s="74">
        <f>F334+F337</f>
        <v>29569</v>
      </c>
      <c r="G333" s="74">
        <f t="shared" ref="G333:H333" si="88">G334+G337</f>
        <v>31708</v>
      </c>
      <c r="H333" s="74">
        <f t="shared" si="88"/>
        <v>32239</v>
      </c>
    </row>
    <row r="334" spans="1:8" ht="127.5" x14ac:dyDescent="0.25">
      <c r="A334" s="37" t="s">
        <v>305</v>
      </c>
      <c r="B334" s="56" t="s">
        <v>306</v>
      </c>
      <c r="C334" s="72"/>
      <c r="D334" s="73"/>
      <c r="E334" s="73"/>
      <c r="F334" s="74">
        <f t="shared" ref="F334:H335" si="89">F335</f>
        <v>5820</v>
      </c>
      <c r="G334" s="74">
        <f t="shared" si="89"/>
        <v>5820</v>
      </c>
      <c r="H334" s="74">
        <f t="shared" si="89"/>
        <v>5820</v>
      </c>
    </row>
    <row r="335" spans="1:8" ht="38.25" x14ac:dyDescent="0.25">
      <c r="A335" s="37" t="s">
        <v>384</v>
      </c>
      <c r="B335" s="56" t="s">
        <v>308</v>
      </c>
      <c r="C335" s="72"/>
      <c r="D335" s="73"/>
      <c r="E335" s="73"/>
      <c r="F335" s="74">
        <f t="shared" si="89"/>
        <v>5820</v>
      </c>
      <c r="G335" s="74">
        <f t="shared" si="89"/>
        <v>5820</v>
      </c>
      <c r="H335" s="74">
        <f t="shared" si="89"/>
        <v>5820</v>
      </c>
    </row>
    <row r="336" spans="1:8" ht="51" x14ac:dyDescent="0.25">
      <c r="A336" s="37" t="s">
        <v>292</v>
      </c>
      <c r="B336" s="56" t="s">
        <v>308</v>
      </c>
      <c r="C336" s="73">
        <v>500</v>
      </c>
      <c r="D336" s="73" t="s">
        <v>98</v>
      </c>
      <c r="E336" s="73" t="s">
        <v>139</v>
      </c>
      <c r="F336" s="74">
        <v>5820</v>
      </c>
      <c r="G336" s="74">
        <v>5820</v>
      </c>
      <c r="H336" s="74">
        <v>5820</v>
      </c>
    </row>
    <row r="337" spans="1:8" ht="89.25" x14ac:dyDescent="0.25">
      <c r="A337" s="37" t="s">
        <v>295</v>
      </c>
      <c r="B337" s="56" t="s">
        <v>296</v>
      </c>
      <c r="C337" s="72"/>
      <c r="D337" s="73"/>
      <c r="E337" s="73"/>
      <c r="F337" s="74">
        <f t="shared" ref="F337:H338" si="90">F338</f>
        <v>23749</v>
      </c>
      <c r="G337" s="74">
        <f t="shared" si="90"/>
        <v>25888</v>
      </c>
      <c r="H337" s="74">
        <f t="shared" si="90"/>
        <v>26419</v>
      </c>
    </row>
    <row r="338" spans="1:8" ht="25.5" x14ac:dyDescent="0.25">
      <c r="A338" s="37" t="s">
        <v>297</v>
      </c>
      <c r="B338" s="56" t="s">
        <v>298</v>
      </c>
      <c r="C338" s="72"/>
      <c r="D338" s="73"/>
      <c r="E338" s="73"/>
      <c r="F338" s="74">
        <f t="shared" si="90"/>
        <v>23749</v>
      </c>
      <c r="G338" s="74">
        <f t="shared" si="90"/>
        <v>25888</v>
      </c>
      <c r="H338" s="74">
        <f t="shared" si="90"/>
        <v>26419</v>
      </c>
    </row>
    <row r="339" spans="1:8" x14ac:dyDescent="0.25">
      <c r="A339" s="37" t="s">
        <v>307</v>
      </c>
      <c r="B339" s="56" t="s">
        <v>298</v>
      </c>
      <c r="C339" s="73">
        <v>500</v>
      </c>
      <c r="D339" s="73" t="s">
        <v>108</v>
      </c>
      <c r="E339" s="73" t="s">
        <v>236</v>
      </c>
      <c r="F339" s="92">
        <v>23749</v>
      </c>
      <c r="G339" s="92">
        <v>25888</v>
      </c>
      <c r="H339" s="92">
        <v>26419</v>
      </c>
    </row>
    <row r="340" spans="1:8" ht="38.25" x14ac:dyDescent="0.25">
      <c r="A340" s="37" t="s">
        <v>145</v>
      </c>
      <c r="B340" s="56" t="s">
        <v>273</v>
      </c>
      <c r="C340" s="72"/>
      <c r="D340" s="73" t="s">
        <v>123</v>
      </c>
      <c r="E340" s="73" t="s">
        <v>123</v>
      </c>
      <c r="F340" s="74">
        <f>F341</f>
        <v>7851.2000000000007</v>
      </c>
      <c r="G340" s="74">
        <f t="shared" ref="G340:H341" si="91">G341</f>
        <v>7360.0999999999995</v>
      </c>
      <c r="H340" s="74">
        <f t="shared" si="91"/>
        <v>8339.1</v>
      </c>
    </row>
    <row r="341" spans="1:8" ht="63.75" x14ac:dyDescent="0.25">
      <c r="A341" s="37" t="s">
        <v>274</v>
      </c>
      <c r="B341" s="56" t="s">
        <v>275</v>
      </c>
      <c r="C341" s="72"/>
      <c r="D341" s="73" t="s">
        <v>123</v>
      </c>
      <c r="E341" s="73" t="s">
        <v>123</v>
      </c>
      <c r="F341" s="74">
        <f>F342</f>
        <v>7851.2000000000007</v>
      </c>
      <c r="G341" s="74">
        <f t="shared" si="91"/>
        <v>7360.0999999999995</v>
      </c>
      <c r="H341" s="74">
        <f t="shared" si="91"/>
        <v>8339.1</v>
      </c>
    </row>
    <row r="342" spans="1:8" ht="25.5" x14ac:dyDescent="0.25">
      <c r="A342" s="37" t="s">
        <v>20</v>
      </c>
      <c r="B342" s="56" t="s">
        <v>276</v>
      </c>
      <c r="C342" s="72"/>
      <c r="D342" s="73" t="s">
        <v>123</v>
      </c>
      <c r="E342" s="73" t="s">
        <v>123</v>
      </c>
      <c r="F342" s="74">
        <f>SUM(F343:F344)</f>
        <v>7851.2000000000007</v>
      </c>
      <c r="G342" s="74">
        <f>SUM(G343:G344)</f>
        <v>7360.0999999999995</v>
      </c>
      <c r="H342" s="74">
        <f>SUM(H343:H344)</f>
        <v>8339.1</v>
      </c>
    </row>
    <row r="343" spans="1:8" ht="89.25" x14ac:dyDescent="0.25">
      <c r="A343" s="37" t="s">
        <v>324</v>
      </c>
      <c r="B343" s="56" t="s">
        <v>276</v>
      </c>
      <c r="C343" s="73">
        <v>100</v>
      </c>
      <c r="D343" s="73" t="s">
        <v>4</v>
      </c>
      <c r="E343" s="73" t="s">
        <v>11</v>
      </c>
      <c r="F343" s="74">
        <v>6598.1</v>
      </c>
      <c r="G343" s="74">
        <v>6219.9</v>
      </c>
      <c r="H343" s="74">
        <v>7161.8</v>
      </c>
    </row>
    <row r="344" spans="1:8" ht="38.25" x14ac:dyDescent="0.25">
      <c r="A344" s="37" t="s">
        <v>325</v>
      </c>
      <c r="B344" s="56" t="s">
        <v>276</v>
      </c>
      <c r="C344" s="73">
        <v>200</v>
      </c>
      <c r="D344" s="73" t="s">
        <v>4</v>
      </c>
      <c r="E344" s="73" t="s">
        <v>11</v>
      </c>
      <c r="F344" s="74">
        <v>1253.0999999999999</v>
      </c>
      <c r="G344" s="74">
        <v>1140.2</v>
      </c>
      <c r="H344" s="74">
        <v>1177.3</v>
      </c>
    </row>
    <row r="345" spans="1:8" s="4" customFormat="1" ht="51" x14ac:dyDescent="0.25">
      <c r="A345" s="40" t="s">
        <v>45</v>
      </c>
      <c r="B345" s="7" t="s">
        <v>46</v>
      </c>
      <c r="C345" s="6"/>
      <c r="D345" s="5"/>
      <c r="E345" s="5"/>
      <c r="F345" s="48">
        <f t="shared" ref="F345:H346" si="92">F346</f>
        <v>500</v>
      </c>
      <c r="G345" s="48">
        <f t="shared" si="92"/>
        <v>0</v>
      </c>
      <c r="H345" s="48">
        <f t="shared" si="92"/>
        <v>0</v>
      </c>
    </row>
    <row r="346" spans="1:8" ht="38.25" x14ac:dyDescent="0.25">
      <c r="A346" s="41" t="s">
        <v>47</v>
      </c>
      <c r="B346" s="10" t="s">
        <v>48</v>
      </c>
      <c r="C346" s="9"/>
      <c r="D346" s="8"/>
      <c r="E346" s="8"/>
      <c r="F346" s="49">
        <f t="shared" si="92"/>
        <v>500</v>
      </c>
      <c r="G346" s="49">
        <f t="shared" si="92"/>
        <v>0</v>
      </c>
      <c r="H346" s="49">
        <f t="shared" si="92"/>
        <v>0</v>
      </c>
    </row>
    <row r="347" spans="1:8" ht="102" x14ac:dyDescent="0.25">
      <c r="A347" s="41" t="s">
        <v>49</v>
      </c>
      <c r="B347" s="10" t="s">
        <v>50</v>
      </c>
      <c r="C347" s="9"/>
      <c r="D347" s="8"/>
      <c r="E347" s="8"/>
      <c r="F347" s="49">
        <f>SUM(F348:F348)</f>
        <v>500</v>
      </c>
      <c r="G347" s="49">
        <f>SUM(G348:G348)</f>
        <v>0</v>
      </c>
      <c r="H347" s="49">
        <f>SUM(H348:H348)</f>
        <v>0</v>
      </c>
    </row>
    <row r="348" spans="1:8" ht="38.25" x14ac:dyDescent="0.25">
      <c r="A348" s="37" t="s">
        <v>325</v>
      </c>
      <c r="B348" s="10" t="s">
        <v>50</v>
      </c>
      <c r="C348" s="9">
        <v>200</v>
      </c>
      <c r="D348" s="8" t="s">
        <v>139</v>
      </c>
      <c r="E348" s="8" t="s">
        <v>108</v>
      </c>
      <c r="F348" s="49">
        <v>500</v>
      </c>
      <c r="G348" s="49"/>
      <c r="H348" s="49"/>
    </row>
  </sheetData>
  <mergeCells count="3">
    <mergeCell ref="F3:H3"/>
    <mergeCell ref="F1:H1"/>
    <mergeCell ref="A2:H2"/>
  </mergeCells>
  <pageMargins left="0.70866141732283472" right="0.70866141732283472" top="0.74803149606299213" bottom="0.74803149606299213" header="0.31496062992125984" footer="0.31496062992125984"/>
  <pageSetup scale="79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2022-11-16T08:38:49Z</cp:lastPrinted>
  <dcterms:created xsi:type="dcterms:W3CDTF">2018-12-13T10:58:34Z</dcterms:created>
  <dcterms:modified xsi:type="dcterms:W3CDTF">2023-11-27T05:12:40Z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