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Уведомление (по объектам)" sheetId="2" r:id="rId1"/>
  </sheets>
  <definedNames>
    <definedName name="_xlnm.Print_Area" localSheetId="0">'Уведомление (по объектам)'!$A$1:$H$395</definedName>
  </definedNames>
  <calcPr calcId="144525"/>
</workbook>
</file>

<file path=xl/calcChain.xml><?xml version="1.0" encoding="utf-8"?>
<calcChain xmlns="http://schemas.openxmlformats.org/spreadsheetml/2006/main">
  <c r="F367" i="2" l="1"/>
  <c r="F248" i="2"/>
  <c r="G113" i="2"/>
  <c r="H113" i="2"/>
  <c r="F113" i="2"/>
  <c r="F363" i="2"/>
  <c r="F358" i="2"/>
  <c r="F351" i="2"/>
  <c r="F116" i="2"/>
  <c r="F52" i="2"/>
  <c r="F50" i="2"/>
  <c r="F33" i="2"/>
  <c r="F22" i="2" l="1"/>
  <c r="G218" i="2"/>
  <c r="H218" i="2"/>
  <c r="F218" i="2"/>
  <c r="F204" i="2"/>
  <c r="F187" i="2"/>
  <c r="F179" i="2"/>
  <c r="F171" i="2"/>
  <c r="F393" i="2"/>
  <c r="F244" i="2"/>
  <c r="F307" i="2"/>
  <c r="F365" i="2"/>
  <c r="F196" i="2"/>
  <c r="F195" i="2" s="1"/>
  <c r="F177" i="2" l="1"/>
  <c r="F176" i="2" s="1"/>
  <c r="G375" i="2" l="1"/>
  <c r="H375" i="2"/>
  <c r="F375" i="2"/>
  <c r="G259" i="2"/>
  <c r="H259" i="2"/>
  <c r="F259" i="2"/>
  <c r="G20" i="2"/>
  <c r="H20" i="2"/>
  <c r="F20" i="2"/>
  <c r="G55" i="2" l="1"/>
  <c r="G54" i="2" s="1"/>
  <c r="H55" i="2"/>
  <c r="H54" i="2" s="1"/>
  <c r="F55" i="2"/>
  <c r="F54" i="2" s="1"/>
  <c r="F342" i="2"/>
  <c r="H337" i="2"/>
  <c r="H336" i="2" s="1"/>
  <c r="G337" i="2"/>
  <c r="F337" i="2"/>
  <c r="F336" i="2" s="1"/>
  <c r="G336" i="2"/>
  <c r="G333" i="2"/>
  <c r="H333" i="2"/>
  <c r="F333" i="2"/>
  <c r="H355" i="2"/>
  <c r="G355" i="2"/>
  <c r="F355" i="2"/>
  <c r="H348" i="2"/>
  <c r="G348" i="2"/>
  <c r="F348" i="2"/>
  <c r="H346" i="2"/>
  <c r="G346" i="2"/>
  <c r="F346" i="2"/>
  <c r="H47" i="2"/>
  <c r="G47" i="2"/>
  <c r="F47" i="2"/>
  <c r="H315" i="2" l="1"/>
  <c r="H314" i="2" s="1"/>
  <c r="H313" i="2" s="1"/>
  <c r="G315" i="2"/>
  <c r="G314" i="2" s="1"/>
  <c r="G313" i="2" s="1"/>
  <c r="F315" i="2"/>
  <c r="F314" i="2" s="1"/>
  <c r="F313" i="2" s="1"/>
  <c r="H248" i="2"/>
  <c r="H247" i="2" s="1"/>
  <c r="H246" i="2" s="1"/>
  <c r="G248" i="2"/>
  <c r="G247" i="2" s="1"/>
  <c r="G246" i="2" s="1"/>
  <c r="F247" i="2"/>
  <c r="F246" i="2" s="1"/>
  <c r="G65" i="2" l="1"/>
  <c r="H65" i="2"/>
  <c r="F65" i="2"/>
  <c r="G62" i="2"/>
  <c r="H62" i="2"/>
  <c r="F62" i="2"/>
  <c r="G36" i="2"/>
  <c r="H36" i="2"/>
  <c r="F36" i="2"/>
  <c r="H310" i="2"/>
  <c r="H309" i="2" s="1"/>
  <c r="G310" i="2"/>
  <c r="G309" i="2" s="1"/>
  <c r="F310" i="2"/>
  <c r="F309" i="2" s="1"/>
  <c r="H303" i="2"/>
  <c r="H302" i="2" s="1"/>
  <c r="G303" i="2"/>
  <c r="G302" i="2" s="1"/>
  <c r="F303" i="2"/>
  <c r="F302" i="2" s="1"/>
  <c r="H291" i="2"/>
  <c r="G291" i="2"/>
  <c r="F291" i="2"/>
  <c r="H289" i="2"/>
  <c r="G289" i="2"/>
  <c r="F289" i="2"/>
  <c r="H287" i="2"/>
  <c r="G287" i="2"/>
  <c r="F287" i="2"/>
  <c r="G242" i="2"/>
  <c r="H242" i="2"/>
  <c r="F242" i="2"/>
  <c r="G16" i="2"/>
  <c r="H16" i="2"/>
  <c r="F16" i="2"/>
  <c r="H369" i="2"/>
  <c r="G369" i="2"/>
  <c r="F369" i="2"/>
  <c r="G148" i="2"/>
  <c r="H148" i="2"/>
  <c r="F148" i="2"/>
  <c r="G145" i="2"/>
  <c r="H145" i="2"/>
  <c r="F145" i="2"/>
  <c r="G59" i="2"/>
  <c r="H59" i="2"/>
  <c r="F59" i="2"/>
  <c r="G45" i="2"/>
  <c r="H45" i="2"/>
  <c r="F45" i="2"/>
  <c r="G30" i="2"/>
  <c r="H30" i="2"/>
  <c r="F30" i="2"/>
  <c r="G300" i="2"/>
  <c r="H300" i="2"/>
  <c r="F300" i="2"/>
  <c r="G276" i="2"/>
  <c r="H276" i="2"/>
  <c r="F276" i="2"/>
  <c r="H373" i="2"/>
  <c r="G373" i="2"/>
  <c r="F373" i="2"/>
  <c r="H371" i="2"/>
  <c r="G371" i="2"/>
  <c r="F371" i="2"/>
  <c r="H361" i="2"/>
  <c r="G361" i="2"/>
  <c r="F361" i="2"/>
  <c r="H379" i="2"/>
  <c r="H378" i="2" s="1"/>
  <c r="G379" i="2"/>
  <c r="G378" i="2" s="1"/>
  <c r="F379" i="2"/>
  <c r="F378" i="2" s="1"/>
  <c r="H344" i="2"/>
  <c r="G344" i="2"/>
  <c r="F344" i="2"/>
  <c r="H342" i="2"/>
  <c r="G342" i="2"/>
  <c r="H382" i="2"/>
  <c r="H381" i="2" s="1"/>
  <c r="G382" i="2"/>
  <c r="G381" i="2" s="1"/>
  <c r="F382" i="2"/>
  <c r="F381" i="2" s="1"/>
  <c r="H340" i="2"/>
  <c r="H339" i="2" s="1"/>
  <c r="G340" i="2"/>
  <c r="G339" i="2" s="1"/>
  <c r="F340" i="2"/>
  <c r="F339" i="2" s="1"/>
  <c r="H329" i="2"/>
  <c r="H328" i="2" s="1"/>
  <c r="H327" i="2" s="1"/>
  <c r="G329" i="2"/>
  <c r="G328" i="2" s="1"/>
  <c r="G327" i="2" s="1"/>
  <c r="F329" i="2"/>
  <c r="H386" i="2"/>
  <c r="H385" i="2" s="1"/>
  <c r="H384" i="2" s="1"/>
  <c r="G386" i="2"/>
  <c r="G385" i="2" s="1"/>
  <c r="G384" i="2" s="1"/>
  <c r="F386" i="2"/>
  <c r="F385" i="2" s="1"/>
  <c r="F384" i="2" s="1"/>
  <c r="F332" i="2" l="1"/>
  <c r="F328" i="2"/>
  <c r="F327" i="2" s="1"/>
  <c r="G332" i="2"/>
  <c r="H332" i="2"/>
  <c r="G377" i="2"/>
  <c r="F377" i="2"/>
  <c r="H377" i="2"/>
  <c r="F286" i="2"/>
  <c r="G286" i="2"/>
  <c r="H286" i="2"/>
  <c r="F326" i="2" l="1"/>
  <c r="G326" i="2"/>
  <c r="H326" i="2"/>
  <c r="H280" i="2"/>
  <c r="G280" i="2"/>
  <c r="F280" i="2"/>
  <c r="H147" i="2"/>
  <c r="G147" i="2"/>
  <c r="F147" i="2"/>
  <c r="H143" i="2"/>
  <c r="G143" i="2"/>
  <c r="F143" i="2"/>
  <c r="H82" i="2"/>
  <c r="H81" i="2" s="1"/>
  <c r="G82" i="2"/>
  <c r="G81" i="2" s="1"/>
  <c r="F82" i="2"/>
  <c r="F81" i="2" s="1"/>
  <c r="H79" i="2"/>
  <c r="H78" i="2" s="1"/>
  <c r="G79" i="2"/>
  <c r="G78" i="2" s="1"/>
  <c r="F79" i="2"/>
  <c r="F78" i="2" s="1"/>
  <c r="H76" i="2"/>
  <c r="H75" i="2" s="1"/>
  <c r="G76" i="2"/>
  <c r="G75" i="2" s="1"/>
  <c r="F76" i="2"/>
  <c r="F75" i="2" s="1"/>
  <c r="H72" i="2"/>
  <c r="H71" i="2" s="1"/>
  <c r="G72" i="2"/>
  <c r="G71" i="2" s="1"/>
  <c r="F72" i="2"/>
  <c r="F71" i="2" s="1"/>
  <c r="H69" i="2"/>
  <c r="H68" i="2" s="1"/>
  <c r="G69" i="2"/>
  <c r="G68" i="2" s="1"/>
  <c r="F69" i="2"/>
  <c r="F68" i="2" s="1"/>
  <c r="H128" i="2"/>
  <c r="G128" i="2"/>
  <c r="F128" i="2"/>
  <c r="H124" i="2"/>
  <c r="G124" i="2"/>
  <c r="F124" i="2"/>
  <c r="H120" i="2"/>
  <c r="H119" i="2" s="1"/>
  <c r="H118" i="2" s="1"/>
  <c r="G120" i="2"/>
  <c r="G119" i="2" s="1"/>
  <c r="G118" i="2" s="1"/>
  <c r="F120" i="2"/>
  <c r="F119" i="2" s="1"/>
  <c r="F118" i="2" s="1"/>
  <c r="H109" i="2"/>
  <c r="G109" i="2"/>
  <c r="F109" i="2"/>
  <c r="F108" i="2" s="1"/>
  <c r="H104" i="2"/>
  <c r="H103" i="2" s="1"/>
  <c r="G104" i="2"/>
  <c r="G103" i="2" s="1"/>
  <c r="F104" i="2"/>
  <c r="F103" i="2" s="1"/>
  <c r="H100" i="2"/>
  <c r="H99" i="2" s="1"/>
  <c r="G100" i="2"/>
  <c r="G99" i="2" s="1"/>
  <c r="F100" i="2"/>
  <c r="F99" i="2" s="1"/>
  <c r="H96" i="2"/>
  <c r="H95" i="2" s="1"/>
  <c r="G96" i="2"/>
  <c r="G95" i="2" s="1"/>
  <c r="F96" i="2"/>
  <c r="F95" i="2" s="1"/>
  <c r="H90" i="2"/>
  <c r="H89" i="2" s="1"/>
  <c r="G90" i="2"/>
  <c r="G89" i="2" s="1"/>
  <c r="F90" i="2"/>
  <c r="F89" i="2" s="1"/>
  <c r="H138" i="2"/>
  <c r="H137" i="2" s="1"/>
  <c r="G138" i="2"/>
  <c r="G137" i="2" s="1"/>
  <c r="F138" i="2"/>
  <c r="F137" i="2" s="1"/>
  <c r="H134" i="2"/>
  <c r="H133" i="2" s="1"/>
  <c r="G134" i="2"/>
  <c r="G133" i="2" s="1"/>
  <c r="F134" i="2"/>
  <c r="F133" i="2" s="1"/>
  <c r="H64" i="2"/>
  <c r="G64" i="2"/>
  <c r="F64" i="2"/>
  <c r="H61" i="2"/>
  <c r="G61" i="2"/>
  <c r="F61" i="2"/>
  <c r="H58" i="2"/>
  <c r="G58" i="2"/>
  <c r="F58" i="2"/>
  <c r="H41" i="2"/>
  <c r="G41" i="2"/>
  <c r="F41" i="2"/>
  <c r="H39" i="2"/>
  <c r="G39" i="2"/>
  <c r="F39" i="2"/>
  <c r="H26" i="2"/>
  <c r="G26" i="2"/>
  <c r="F26" i="2"/>
  <c r="H11" i="2"/>
  <c r="H10" i="2" s="1"/>
  <c r="G11" i="2"/>
  <c r="G10" i="2" s="1"/>
  <c r="F11" i="2"/>
  <c r="F10" i="2" s="1"/>
  <c r="H85" i="2"/>
  <c r="H84" i="2" s="1"/>
  <c r="G85" i="2"/>
  <c r="G84" i="2" s="1"/>
  <c r="F85" i="2"/>
  <c r="F84" i="2" s="1"/>
  <c r="F102" i="2" l="1"/>
  <c r="F25" i="2"/>
  <c r="F9" i="2" s="1"/>
  <c r="G25" i="2"/>
  <c r="H25" i="2"/>
  <c r="F88" i="2"/>
  <c r="G67" i="2"/>
  <c r="F67" i="2"/>
  <c r="H67" i="2"/>
  <c r="F123" i="2"/>
  <c r="F122" i="2" s="1"/>
  <c r="H142" i="2"/>
  <c r="H141" i="2" s="1"/>
  <c r="G142" i="2"/>
  <c r="G141" i="2" s="1"/>
  <c r="F142" i="2"/>
  <c r="F141" i="2" s="1"/>
  <c r="H132" i="2"/>
  <c r="G88" i="2"/>
  <c r="G123" i="2"/>
  <c r="G122" i="2" s="1"/>
  <c r="H123" i="2"/>
  <c r="H122" i="2" s="1"/>
  <c r="G132" i="2"/>
  <c r="F132" i="2"/>
  <c r="G108" i="2"/>
  <c r="G102" i="2" s="1"/>
  <c r="H108" i="2"/>
  <c r="H102" i="2" s="1"/>
  <c r="H9" i="2"/>
  <c r="H88" i="2"/>
  <c r="G9" i="2" l="1"/>
  <c r="G8" i="2" s="1"/>
  <c r="F8" i="2"/>
  <c r="H8" i="2"/>
  <c r="H223" i="2"/>
  <c r="H222" i="2" s="1"/>
  <c r="G223" i="2"/>
  <c r="G222" i="2" s="1"/>
  <c r="F223" i="2"/>
  <c r="F222" i="2" s="1"/>
  <c r="H217" i="2"/>
  <c r="G217" i="2"/>
  <c r="F217" i="2"/>
  <c r="H213" i="2"/>
  <c r="H212" i="2" s="1"/>
  <c r="G213" i="2"/>
  <c r="G212" i="2" s="1"/>
  <c r="F213" i="2"/>
  <c r="F212" i="2" s="1"/>
  <c r="H208" i="2"/>
  <c r="H207" i="2" s="1"/>
  <c r="G208" i="2"/>
  <c r="G207" i="2" s="1"/>
  <c r="F208" i="2"/>
  <c r="F207" i="2" s="1"/>
  <c r="H200" i="2"/>
  <c r="H199" i="2" s="1"/>
  <c r="H198" i="2" s="1"/>
  <c r="G200" i="2"/>
  <c r="G199" i="2" s="1"/>
  <c r="G198" i="2" s="1"/>
  <c r="F200" i="2"/>
  <c r="H193" i="2"/>
  <c r="G193" i="2"/>
  <c r="F193" i="2"/>
  <c r="H191" i="2"/>
  <c r="G191" i="2"/>
  <c r="F191" i="2"/>
  <c r="F189" i="2"/>
  <c r="H183" i="2"/>
  <c r="G183" i="2"/>
  <c r="F183" i="2"/>
  <c r="H174" i="2"/>
  <c r="H173" i="2" s="1"/>
  <c r="G174" i="2"/>
  <c r="G173" i="2" s="1"/>
  <c r="F174" i="2"/>
  <c r="F173" i="2" s="1"/>
  <c r="H169" i="2"/>
  <c r="G169" i="2"/>
  <c r="F169" i="2"/>
  <c r="H167" i="2"/>
  <c r="G167" i="2"/>
  <c r="F167" i="2"/>
  <c r="F166" i="2" s="1"/>
  <c r="F165" i="2" s="1"/>
  <c r="H162" i="2"/>
  <c r="H161" i="2" s="1"/>
  <c r="G162" i="2"/>
  <c r="G161" i="2" s="1"/>
  <c r="F162" i="2"/>
  <c r="F161" i="2" s="1"/>
  <c r="G159" i="2"/>
  <c r="G153" i="2" s="1"/>
  <c r="H157" i="2"/>
  <c r="G157" i="2"/>
  <c r="F157" i="2"/>
  <c r="H153" i="2"/>
  <c r="F153" i="2"/>
  <c r="F182" i="2" l="1"/>
  <c r="F199" i="2"/>
  <c r="F198" i="2" s="1"/>
  <c r="H152" i="2"/>
  <c r="H151" i="2" s="1"/>
  <c r="G152" i="2"/>
  <c r="G151" i="2" s="1"/>
  <c r="F152" i="2"/>
  <c r="F151" i="2" s="1"/>
  <c r="H182" i="2"/>
  <c r="H181" i="2" s="1"/>
  <c r="G182" i="2"/>
  <c r="G181" i="2" s="1"/>
  <c r="H166" i="2"/>
  <c r="H165" i="2" s="1"/>
  <c r="G206" i="2"/>
  <c r="G166" i="2"/>
  <c r="G165" i="2" s="1"/>
  <c r="F181" i="2"/>
  <c r="F206" i="2"/>
  <c r="H206" i="2"/>
  <c r="H150" i="2" l="1"/>
  <c r="F150" i="2"/>
  <c r="G150" i="2"/>
  <c r="H299" i="2"/>
  <c r="G299" i="2"/>
  <c r="F299" i="2"/>
  <c r="H297" i="2"/>
  <c r="H296" i="2" s="1"/>
  <c r="G297" i="2"/>
  <c r="G296" i="2" s="1"/>
  <c r="F297" i="2"/>
  <c r="F296" i="2" s="1"/>
  <c r="H264" i="2"/>
  <c r="H263" i="2" s="1"/>
  <c r="H262" i="2" s="1"/>
  <c r="G264" i="2"/>
  <c r="G263" i="2" s="1"/>
  <c r="G261" i="2" s="1"/>
  <c r="F264" i="2"/>
  <c r="F263" i="2" s="1"/>
  <c r="H294" i="2"/>
  <c r="H293" i="2" s="1"/>
  <c r="G294" i="2"/>
  <c r="G293" i="2" s="1"/>
  <c r="F294" i="2"/>
  <c r="F293" i="2" s="1"/>
  <c r="H257" i="2"/>
  <c r="G257" i="2"/>
  <c r="F257" i="2"/>
  <c r="H254" i="2"/>
  <c r="H253" i="2" s="1"/>
  <c r="G254" i="2"/>
  <c r="G253" i="2" s="1"/>
  <c r="F254" i="2"/>
  <c r="F253" i="2" s="1"/>
  <c r="H240" i="2"/>
  <c r="G240" i="2"/>
  <c r="F240" i="2"/>
  <c r="H232" i="2"/>
  <c r="H231" i="2" s="1"/>
  <c r="H230" i="2" s="1"/>
  <c r="G232" i="2"/>
  <c r="G231" i="2" s="1"/>
  <c r="G230" i="2" s="1"/>
  <c r="F232" i="2"/>
  <c r="F231" i="2" s="1"/>
  <c r="F230" i="2" s="1"/>
  <c r="H228" i="2"/>
  <c r="H227" i="2" s="1"/>
  <c r="H226" i="2" s="1"/>
  <c r="G228" i="2"/>
  <c r="G227" i="2" s="1"/>
  <c r="G226" i="2" s="1"/>
  <c r="F228" i="2"/>
  <c r="F227" i="2" s="1"/>
  <c r="F226" i="2" s="1"/>
  <c r="H323" i="2"/>
  <c r="H322" i="2" s="1"/>
  <c r="G323" i="2"/>
  <c r="G322" i="2" s="1"/>
  <c r="F323" i="2"/>
  <c r="F322" i="2" s="1"/>
  <c r="H320" i="2"/>
  <c r="H319" i="2" s="1"/>
  <c r="G320" i="2"/>
  <c r="G319" i="2" s="1"/>
  <c r="F320" i="2"/>
  <c r="F319" i="2" s="1"/>
  <c r="H391" i="2"/>
  <c r="H390" i="2" s="1"/>
  <c r="H389" i="2" s="1"/>
  <c r="G391" i="2"/>
  <c r="G390" i="2" s="1"/>
  <c r="G389" i="2" s="1"/>
  <c r="F391" i="2"/>
  <c r="F390" i="2" s="1"/>
  <c r="F389" i="2" s="1"/>
  <c r="H237" i="2"/>
  <c r="G237" i="2"/>
  <c r="F237" i="2"/>
  <c r="F236" i="2" s="1"/>
  <c r="H272" i="2"/>
  <c r="H271" i="2" s="1"/>
  <c r="G272" i="2"/>
  <c r="G271" i="2" s="1"/>
  <c r="F272" i="2"/>
  <c r="F271" i="2" s="1"/>
  <c r="H269" i="2"/>
  <c r="H268" i="2" s="1"/>
  <c r="G269" i="2"/>
  <c r="G268" i="2" s="1"/>
  <c r="F269" i="2"/>
  <c r="F268" i="2" s="1"/>
  <c r="F317" i="2" l="1"/>
  <c r="H236" i="2"/>
  <c r="H235" i="2" s="1"/>
  <c r="H225" i="2" s="1"/>
  <c r="F235" i="2"/>
  <c r="F225" i="2" s="1"/>
  <c r="G236" i="2"/>
  <c r="G235" i="2" s="1"/>
  <c r="G225" i="2" s="1"/>
  <c r="G256" i="2"/>
  <c r="G252" i="2" s="1"/>
  <c r="G251" i="2" s="1"/>
  <c r="H317" i="2"/>
  <c r="G262" i="2"/>
  <c r="F261" i="2"/>
  <c r="F262" i="2"/>
  <c r="G317" i="2"/>
  <c r="H256" i="2"/>
  <c r="F256" i="2"/>
  <c r="H261" i="2"/>
  <c r="F252" i="2" l="1"/>
  <c r="F251" i="2" s="1"/>
  <c r="H252" i="2"/>
  <c r="H251" i="2" s="1"/>
  <c r="G283" i="2" l="1"/>
  <c r="G279" i="2" s="1"/>
  <c r="G267" i="2" s="1"/>
  <c r="G266" i="2" s="1"/>
  <c r="G7" i="2" s="1"/>
  <c r="H283" i="2"/>
  <c r="H279" i="2" s="1"/>
  <c r="H267" i="2" s="1"/>
  <c r="H266" i="2" s="1"/>
  <c r="H7" i="2" s="1"/>
  <c r="F283" i="2"/>
  <c r="F279" i="2" s="1"/>
  <c r="F267" i="2" s="1"/>
  <c r="F266" i="2" l="1"/>
  <c r="F7" i="2" s="1"/>
</calcChain>
</file>

<file path=xl/sharedStrings.xml><?xml version="1.0" encoding="utf-8"?>
<sst xmlns="http://schemas.openxmlformats.org/spreadsheetml/2006/main" count="1160" uniqueCount="443">
  <si>
    <t>Рз</t>
  </si>
  <si>
    <t>Пр</t>
  </si>
  <si>
    <t>ЦСР</t>
  </si>
  <si>
    <t>ВР</t>
  </si>
  <si>
    <t>01</t>
  </si>
  <si>
    <t>13</t>
  </si>
  <si>
    <t>244</t>
  </si>
  <si>
    <t>0600000000</t>
  </si>
  <si>
    <t>0610000000</t>
  </si>
  <si>
    <t>Основное мероприятие "Обеспечение деятельности Совета народных депутатов и контрольно-счетной комиссии"</t>
  </si>
  <si>
    <t>0610300000</t>
  </si>
  <si>
    <t>06</t>
  </si>
  <si>
    <t>0610382050</t>
  </si>
  <si>
    <t>Расходы на обеспечение деятельности председателя контрольно-счетной комиссии</t>
  </si>
  <si>
    <t>Муниципальная программа "Муниципальное управление и социальная поддержка граждан"</t>
  </si>
  <si>
    <t>Подпрограмма "Обеспечение деятельности администрации и подведомственных учреждений"</t>
  </si>
  <si>
    <t>0610100000</t>
  </si>
  <si>
    <t>Расходы на обеспечение деятельности главы администрации Каменского муниципального района</t>
  </si>
  <si>
    <t>0610182020</t>
  </si>
  <si>
    <t>0610200000</t>
  </si>
  <si>
    <t>Расходы на обеспечение функций  органов местного самоуправления</t>
  </si>
  <si>
    <t>0610282010</t>
  </si>
  <si>
    <t>Муниципальная программа Каменского муниципального района Воронежской области "Развитие сельского хозяйства и управление муниципальным имуществом"</t>
  </si>
  <si>
    <t>0300000000</t>
  </si>
  <si>
    <t>Подпрограмма "Управление муниципальным имуществом"</t>
  </si>
  <si>
    <t>0350000000</t>
  </si>
  <si>
    <t>0350100000</t>
  </si>
  <si>
    <t>Расходы, связанные с управлением муниципальной собственностью</t>
  </si>
  <si>
    <t>0350180150</t>
  </si>
  <si>
    <t>Выполнение других расходных обязательств</t>
  </si>
  <si>
    <t>0610280200</t>
  </si>
  <si>
    <t>Основное мероприятие "Обеспечение деятельности органами местного самоуправления администрации Каменского муниципального района переданных отдельных государственных полномочий"</t>
  </si>
  <si>
    <t>0610400000</t>
  </si>
  <si>
    <t>Осуществление переданных органам местного самоуправления полномочий Воронежской области по содержанию и организации деятельности административной комиссии</t>
  </si>
  <si>
    <t>0610478470</t>
  </si>
  <si>
    <t>Осуществление переданных органам местного самоуправления полномочий Воронежской области по сбору информации от поселений, входящих в муниципальный район, необходимой для ведения регистра муниципальных правовых актов</t>
  </si>
  <si>
    <t>0610478090</t>
  </si>
  <si>
    <t>Основное мероприятие "Обеспечение деятельности МКУ "СОДОМС"</t>
  </si>
  <si>
    <t>0610700000</t>
  </si>
  <si>
    <t>Расходы на обеспечение деятельности (оказание услуг) муниципальных учреждений</t>
  </si>
  <si>
    <t>0610700590</t>
  </si>
  <si>
    <t>Основное мероприятие "Обеспечение деятельности МКУ "ЦБП"</t>
  </si>
  <si>
    <t>0610800000</t>
  </si>
  <si>
    <t>0610800590</t>
  </si>
  <si>
    <t>Непрограммные расходы администрации Каменского муниципального района Воронежской области</t>
  </si>
  <si>
    <t>9900000000</t>
  </si>
  <si>
    <t>Обеспечение деятельности администрации Каменского муниципального района</t>
  </si>
  <si>
    <t>9910000000</t>
  </si>
  <si>
    <t>Мероприятия по обеспечению мобилизационной готовности экономики в рамках обеспечения деятельности администрации Каменского муниципального района по непрограмм расходам органов местного самоуправления Каменского муниципального района</t>
  </si>
  <si>
    <t>9910080350</t>
  </si>
  <si>
    <t>Муниципальная программа Каменского муниципального района Воронежской области "Защита населения и территории Каменского муниципального района от чрезвычайных ситуаций, обеспечение пожарной безопасности и безопасности людей на водных объектах"</t>
  </si>
  <si>
    <t>0700000000</t>
  </si>
  <si>
    <t>Подпрограмма "Развитие и модернизация защиты населения от угроз чрезвычайных ситуаций и пожаров"</t>
  </si>
  <si>
    <t>0510000000</t>
  </si>
  <si>
    <t>Основное мероприятие "Развитие и модернизация защиты населения от угроз чрезвычайных ситуаций и пожаров"</t>
  </si>
  <si>
    <t>0700100000</t>
  </si>
  <si>
    <t>Мероприятия в сфере защиты населения от чрезвычайных ситуаций и пожаров</t>
  </si>
  <si>
    <t>0700181430</t>
  </si>
  <si>
    <t>0700200000</t>
  </si>
  <si>
    <t>0700200590</t>
  </si>
  <si>
    <t>0320000000</t>
  </si>
  <si>
    <t>Основное мероприятие "Обеспечение проведения противоэпизоотических мероприятий"</t>
  </si>
  <si>
    <t>0320100000</t>
  </si>
  <si>
    <t>0340000000</t>
  </si>
  <si>
    <t>Основное мероприятие "Обеспечение деятельности МКУ "ИКЦ"</t>
  </si>
  <si>
    <t>0340100000</t>
  </si>
  <si>
    <t>0340100590</t>
  </si>
  <si>
    <t>Субсидии муниципальным предприятиям Каменского муниципального района</t>
  </si>
  <si>
    <t>0350181310</t>
  </si>
  <si>
    <t>0400000000</t>
  </si>
  <si>
    <t>Подпрограмма "Развитие и поддержка малого и среднего предпринимательства"</t>
  </si>
  <si>
    <t>0410000000</t>
  </si>
  <si>
    <t>Основное мероприятие «Информационная и консультационная поддержка субъектов малого и среднего предпринимательства »</t>
  </si>
  <si>
    <t>0410100000</t>
  </si>
  <si>
    <t>Информационная и консультационная поддержка субъектов малого и среднего предпринимательства</t>
  </si>
  <si>
    <t>0410181800</t>
  </si>
  <si>
    <t>0410200000</t>
  </si>
  <si>
    <t>Предоставление грантов начинающим субъектам малого предпринимательства</t>
  </si>
  <si>
    <t>0410288640</t>
  </si>
  <si>
    <t xml:space="preserve">Предоставление субсидий на компенсацию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    </t>
  </si>
  <si>
    <t>0410288650</t>
  </si>
  <si>
    <t>Основное мероприятие "Обеспечение выплат отдельным категориям граждан"</t>
  </si>
  <si>
    <t>0610500000</t>
  </si>
  <si>
    <t>Доплаты к пенсиям муниципальным служащим</t>
  </si>
  <si>
    <t>0610580470</t>
  </si>
  <si>
    <t>Муниципальная программа "Обеспечение   жильем и коммунальными услугами населения района"</t>
  </si>
  <si>
    <t>0500000000</t>
  </si>
  <si>
    <t>Подпрограмма "Обеспечение жильем молодых семей"</t>
  </si>
  <si>
    <t>Основное мероприятие "Обеспечение жильем молодых семей"</t>
  </si>
  <si>
    <t>0510100000</t>
  </si>
  <si>
    <t xml:space="preserve"> Субсидии на обеспечение жильем молодых семей  </t>
  </si>
  <si>
    <t>05101 L4970</t>
  </si>
  <si>
    <t>Оказание социальной помощи отдельным категориям граждан</t>
  </si>
  <si>
    <t>0610580620</t>
  </si>
  <si>
    <t>Основное мероприятие "Организация   районных мероприятий"</t>
  </si>
  <si>
    <t>0610600000</t>
  </si>
  <si>
    <t>0610680490</t>
  </si>
  <si>
    <t>07</t>
  </si>
  <si>
    <t>03</t>
  </si>
  <si>
    <t>Муниципальная программа Каменского муниципального района Воронежской области "Развитие культуры"</t>
  </si>
  <si>
    <t>0200000000</t>
  </si>
  <si>
    <t>Подпрограмма "Художественно-эстетическое воспитание детей в МКОУ ДО "Каменская Детская школа искусств"</t>
  </si>
  <si>
    <t>0210000000</t>
  </si>
  <si>
    <t>Основное мероприятие "Сохранность и эффективное функционирование учреждений"</t>
  </si>
  <si>
    <t>0210100000</t>
  </si>
  <si>
    <t>0210100590</t>
  </si>
  <si>
    <t>Укрепление материально-технической базы и оснащение оборудованием детских дкол искуств</t>
  </si>
  <si>
    <t>04</t>
  </si>
  <si>
    <t>Оснащение образовательных учреждений в сфере культуры музыкальными инструментами, материалами</t>
  </si>
  <si>
    <t>02101L5190</t>
  </si>
  <si>
    <t>приобретение основных средств</t>
  </si>
  <si>
    <t>Региональный проект "Культурна среда"</t>
  </si>
  <si>
    <t>021А1 00000</t>
  </si>
  <si>
    <t>Государственная поддержка учреждений культуры (Оснащение образовательных учреждений в сфере культуры музыкальными инструментами, материалами)</t>
  </si>
  <si>
    <t>021А1 55190</t>
  </si>
  <si>
    <t xml:space="preserve">Увеличение стоимости основных средств </t>
  </si>
  <si>
    <t>08</t>
  </si>
  <si>
    <t>Подпрограмма "Организация досуга населения учреждениями культурно-досуговыми учреждениями  Каменского муниципального района"</t>
  </si>
  <si>
    <t>0220000000</t>
  </si>
  <si>
    <t>Основное мероприятие "Сохранение и развитие культурно-досуговой деятельности Каменского муниципального района"</t>
  </si>
  <si>
    <t>0220100000</t>
  </si>
  <si>
    <t>0220100590</t>
  </si>
  <si>
    <t xml:space="preserve"> </t>
  </si>
  <si>
    <t>Обеспечение развития и укрепление материально-технической базы муниципальных домов культуры</t>
  </si>
  <si>
    <t>Увеличение стоимости основных средств (Здания и сооружения (реконструкция))</t>
  </si>
  <si>
    <t>Основное мероприятие "Выполнение переданных полномочий по заключенным соглашениям"</t>
  </si>
  <si>
    <t>0220300000</t>
  </si>
  <si>
    <t>Выполнение переданных полномочий по решению вопросов местного значения в соответствии с заключенными соглашениями</t>
  </si>
  <si>
    <t>0220388050</t>
  </si>
  <si>
    <t>Подпрограмма "Обеспечение библиотечного обслуживания населения Каменского муниципального района"</t>
  </si>
  <si>
    <t>0230000000</t>
  </si>
  <si>
    <t>Основное мероприятие "Развитие библиотечной деятельности"</t>
  </si>
  <si>
    <t>0230100000</t>
  </si>
  <si>
    <t>0230100590</t>
  </si>
  <si>
    <t>Поощрение победителей районного смотра - конкурса "Лучшее учреждение культуры"</t>
  </si>
  <si>
    <t>0230188450</t>
  </si>
  <si>
    <t>Софинансирование мероприятия по комплектованию книжных фондов библиотек</t>
  </si>
  <si>
    <t>02301L5190</t>
  </si>
  <si>
    <t>02</t>
  </si>
  <si>
    <t>Подпрограмма "Развитие музейного дела"</t>
  </si>
  <si>
    <t>0240000000</t>
  </si>
  <si>
    <t>Основное мероприятие "Организация музейного обслуживания населения"</t>
  </si>
  <si>
    <t>0240100000</t>
  </si>
  <si>
    <t>0240100590</t>
  </si>
  <si>
    <t>Подпрограмма "Обеспечение реализации муниципальной программы"</t>
  </si>
  <si>
    <t>0250000000</t>
  </si>
  <si>
    <t>Основное мероприятие "Финансовое обеспечение деятельности органов исполнительной власти отдела по культуре администрации Каменского муниципального района"</t>
  </si>
  <si>
    <t>0250100000</t>
  </si>
  <si>
    <t>0250182010</t>
  </si>
  <si>
    <t>Основное мероприятие "Осуществление бухгалтерского обслуживание финансово-хозяйственной деятельности муниципальных казенных учреждений культуры и дополнительного образования"</t>
  </si>
  <si>
    <t>0250200000</t>
  </si>
  <si>
    <t>0250200590</t>
  </si>
  <si>
    <t>Основное мероприятие "Финансовое обеспечение выполнения других обязательств отдела по культуре администрации Каменского муниципального района Воронежской области"</t>
  </si>
  <si>
    <t>0250300000</t>
  </si>
  <si>
    <t>0250300590</t>
  </si>
  <si>
    <t>0250400000</t>
  </si>
  <si>
    <t>0250488050</t>
  </si>
  <si>
    <t>05</t>
  </si>
  <si>
    <t>12</t>
  </si>
  <si>
    <t>10</t>
  </si>
  <si>
    <t>0100000000</t>
  </si>
  <si>
    <t>0120000000</t>
  </si>
  <si>
    <t>Основное мероприятие "Расходы на   выполнение переданных полномочий по организации и осуществлению деятельности по опеке и попечительству"</t>
  </si>
  <si>
    <t>0120900000</t>
  </si>
  <si>
    <t>Подпрограмма "Развитие дошкольного и общего образования"</t>
  </si>
  <si>
    <t>0110000000</t>
  </si>
  <si>
    <t>Основное мероприятие "Развитие дошкольного образования"</t>
  </si>
  <si>
    <t>0110100000</t>
  </si>
  <si>
    <t>0110100590</t>
  </si>
  <si>
    <t>Обеспечение государственных гарантий на получение общедоступного дошкольного образования</t>
  </si>
  <si>
    <t>0110178290</t>
  </si>
  <si>
    <t>Основное мероприятие "Развитие общего образования"</t>
  </si>
  <si>
    <t>0110200000</t>
  </si>
  <si>
    <t>0110200590</t>
  </si>
  <si>
    <t>0110253030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</si>
  <si>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организаций</t>
  </si>
  <si>
    <t>01102L3040</t>
  </si>
  <si>
    <t>Материально-техническое оснащение муниципальных образовательных учреждений</t>
  </si>
  <si>
    <t>01102S8940</t>
  </si>
  <si>
    <t>Приобретение основных средств</t>
  </si>
  <si>
    <t>Обеспечение государственных гарантий реализации прав на получение общедоступного дошкольного образования, общего образования, а также дополнительного образования детей в общеобразовательных учреждениях</t>
  </si>
  <si>
    <t>0110278120</t>
  </si>
  <si>
    <t>Софинансирование мероприятий по капитальному ремонту объектов муниципальной собственности</t>
  </si>
  <si>
    <t>Региональный проект "Современная школа"</t>
  </si>
  <si>
    <t>011Е100000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</si>
  <si>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</si>
  <si>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011Е151690</t>
  </si>
  <si>
    <t>Региональный проект "Успех каждого ребенка"</t>
  </si>
  <si>
    <t>011Е200000</t>
  </si>
  <si>
    <t>Создание в общеобразовательных организациях , расположенных в сельской местности и малых городах, условий для занятий физической культурой и спортом</t>
  </si>
  <si>
    <t>011Е250970</t>
  </si>
  <si>
    <t>Региональный проект "Цифровая образовательная среда"</t>
  </si>
  <si>
    <t>011Е400000</t>
  </si>
  <si>
    <t>Обеспечение образовательных организаций материально-технической базой для внедрения цифровой образовательной среды</t>
  </si>
  <si>
    <t>011Е452100</t>
  </si>
  <si>
    <t>Подпрограмма "Обеспечение общественного порядка и противодействие преступности"</t>
  </si>
  <si>
    <t>0180000000</t>
  </si>
  <si>
    <t>Основное мероприятие "Обеспечение развития систем связи, оповещения, накопления и обработки информации"</t>
  </si>
  <si>
    <t>0180100000</t>
  </si>
  <si>
    <t>0180181370</t>
  </si>
  <si>
    <t>Основное мероприятие "Повышение безопасности дорожного движения в Каменском муниципальном районе Воронежской области"</t>
  </si>
  <si>
    <t>0180200000</t>
  </si>
  <si>
    <t>Мероприятия в сфере повышения безопасности дорожного движения</t>
  </si>
  <si>
    <t>01802181380</t>
  </si>
  <si>
    <t>Подпрограмма "Развитие дополнительного образования и воспитания"</t>
  </si>
  <si>
    <t>0130000000</t>
  </si>
  <si>
    <t>Основное мероприятие "Развитие дополнительного образования и воспитания детей"</t>
  </si>
  <si>
    <t>0130100000</t>
  </si>
  <si>
    <t>0130100590</t>
  </si>
  <si>
    <t xml:space="preserve">Работы, услуги по содержанию имущества  </t>
  </si>
  <si>
    <t>013Е200000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</si>
  <si>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</si>
  <si>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013Е254910</t>
  </si>
  <si>
    <t>Основное мероприятие "Организация и проведение внешкольных мероприятий"</t>
  </si>
  <si>
    <t>0130200000</t>
  </si>
  <si>
    <t>Мероприятия в области дополнительного образования</t>
  </si>
  <si>
    <t>0130280270</t>
  </si>
  <si>
    <t>0140000000</t>
  </si>
  <si>
    <t>Основное мероприятие "Организация отдыха и оздоровления детей и молодежи в лагерях дневного пребывания, профильных лагерях и лагерях труда и отдыха"</t>
  </si>
  <si>
    <t>0140100000</t>
  </si>
  <si>
    <t>Софинансирование мероприятий по организации отдыха и оздоровления детей и молодежи</t>
  </si>
  <si>
    <t>01401S8320</t>
  </si>
  <si>
    <t>Основное мероприятие "Организация отдыха и оздоровления детей и молодежи в МКУ "Детский оздоровительный лагерь "Чайка"</t>
  </si>
  <si>
    <t>0140200000</t>
  </si>
  <si>
    <t>0140200590</t>
  </si>
  <si>
    <t>Организация отдыха детей в каникулярное время</t>
  </si>
  <si>
    <t>01402S8410</t>
  </si>
  <si>
    <t>Подпрограмма "Вовлечение молодежи в социальную практику"</t>
  </si>
  <si>
    <t>0150000000</t>
  </si>
  <si>
    <t>Основное мероприятие "Вовлечение молодежи в социальную практику"</t>
  </si>
  <si>
    <t>0150100000</t>
  </si>
  <si>
    <t>Мероприятия связанные с вовлечением молодежи в социальную практику</t>
  </si>
  <si>
    <t>0150180310</t>
  </si>
  <si>
    <t>09</t>
  </si>
  <si>
    <t>0170000000</t>
  </si>
  <si>
    <t>Основное мероприятие "Прочие мероприятия в области образования"</t>
  </si>
  <si>
    <t>0170100000</t>
  </si>
  <si>
    <t>0170100590</t>
  </si>
  <si>
    <t>0170182010</t>
  </si>
  <si>
    <t>0120100000</t>
  </si>
  <si>
    <t>0120152600</t>
  </si>
  <si>
    <t>Основное мероприятие "Компенсация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образования"</t>
  </si>
  <si>
    <t>012020000</t>
  </si>
  <si>
    <t>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</t>
  </si>
  <si>
    <t>0120278150</t>
  </si>
  <si>
    <t>Основное мероприятие "Обеспечение выплат приемной семье на содержание подопечных детей"</t>
  </si>
  <si>
    <t>0120400000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</si>
  <si>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</t>
  </si>
  <si>
    <t>0120478541</t>
  </si>
  <si>
    <t>Основное мероприятие "Расходы на обеспечение выплаты вознаграждения. причитающегося приемному родителю"</t>
  </si>
  <si>
    <t>0120500000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</si>
  <si>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</t>
  </si>
  <si>
    <t>0120578542</t>
  </si>
  <si>
    <t>Основное мероприятие "Расходы на обеспечение выплат семьям опекунов на содержание подопечных детей"</t>
  </si>
  <si>
    <t>0120600000</t>
  </si>
  <si>
    <t>0120678543</t>
  </si>
  <si>
    <t>11</t>
  </si>
  <si>
    <t>Подпрограмма "Развитие физической культуры и спорта"</t>
  </si>
  <si>
    <t>0190000000</t>
  </si>
  <si>
    <t>Основное мероприятие "Развитие физической культуры и сорта"</t>
  </si>
  <si>
    <t>0190100000</t>
  </si>
  <si>
    <t>0190180410</t>
  </si>
  <si>
    <t>Реализация мероприятий по созданию условий для развития физической культуры и массового спорта</t>
  </si>
  <si>
    <t>01901S8790</t>
  </si>
  <si>
    <t>Региональный проект "Спорт- норма жизни"</t>
  </si>
  <si>
    <t>019Р500000</t>
  </si>
  <si>
    <t>Оснащение объектов спортивной инфраструктуры спортивно-технологическим оборудованием для создания спортивных полщадок (в целях достижения значений лополнительного результата)</t>
  </si>
  <si>
    <t>019Р5Д2281</t>
  </si>
  <si>
    <t>0610382010</t>
  </si>
  <si>
    <t>0800000000</t>
  </si>
  <si>
    <t>0840000000</t>
  </si>
  <si>
    <t>Основное мероприятие "Финансовое обеспечение деятельности отдела по финансам и налогам администрации Каменского муниципального района Воронежской области"</t>
  </si>
  <si>
    <t>0840100000</t>
  </si>
  <si>
    <t>0840182010</t>
  </si>
  <si>
    <t>Подпрограмма "Управление муниципальными финансами"</t>
  </si>
  <si>
    <t>0810000000</t>
  </si>
  <si>
    <t>Основное мероприятие ""Управление резервным фондом администрации Каменского муниципального района Воронежской области и иными резервами на исполнение расходных обязательств Каменского муниципального района Воронежской области"</t>
  </si>
  <si>
    <t>0810400000</t>
  </si>
  <si>
    <t>Резервный фонд администрации Каменского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</si>
  <si>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0810420550</t>
  </si>
  <si>
    <t>08 1 04 20550</t>
  </si>
  <si>
    <t>Зарезервированные средства в связи с особенностями исполнения бюджета</t>
  </si>
  <si>
    <t>081 04 80100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</si>
  <si>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</si>
  <si>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>0820000000</t>
  </si>
  <si>
    <t>Основное мероприятие "Предоставление бюджетам поселений Каменского муниципального района межбюджетных трансфертов"</t>
  </si>
  <si>
    <t>0820400000</t>
  </si>
  <si>
    <t>Иные межбюджетные трансферты на капитальный ремонт и ремонт автомобильных дорог общего пользования местного значения</t>
  </si>
  <si>
    <t>08204S8850</t>
  </si>
  <si>
    <t>Подпрограмма "Финансовое обеспечение муниципальных образований Каменского муниципального района Воронежской области для исполнения переданных полномочий"</t>
  </si>
  <si>
    <t>0830000000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</si>
  <si>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дорожной деятельности в соответствии с заключенными соглашениями"</t>
  </si>
  <si>
    <t>0830200000</t>
  </si>
  <si>
    <t>Межбюджетные трансферты на ремонт и содержание автомобильных дорог</t>
  </si>
  <si>
    <t>0830288060</t>
  </si>
  <si>
    <t>Иные межбюджетные трансферты на организацию и проведение оплачиваемых общественных работ</t>
  </si>
  <si>
    <t>0820478430</t>
  </si>
  <si>
    <t>Субсидии на софинансирование мероприятий по развитию градостроительной деятельности</t>
  </si>
  <si>
    <t>08204S8460</t>
  </si>
  <si>
    <t>Иные межбюджетные трансферты на софинансирование расходных обязательств, возникающих при выполнении полномочий в сфере обеспечения уличного освещения Межбюджетные трансферты)</t>
  </si>
  <si>
    <t>08204S8670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</si>
  <si>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организации дошкольного, общего образования в части оплаты расходов по электро- и газоснабжению в соответствии с заключенными соглашениями"</t>
  </si>
  <si>
    <t>0830100000</t>
  </si>
  <si>
    <t>Межбюджетные трансферты</t>
  </si>
  <si>
    <t>0830188040</t>
  </si>
  <si>
    <t>08204S8750</t>
  </si>
  <si>
    <t>08204L4670</t>
  </si>
  <si>
    <t>Перечисления другим бюджетам бюджетной системы Российской Федерации (Субсидии, субвенции, дотации)</t>
  </si>
  <si>
    <t>14</t>
  </si>
  <si>
    <t>Основное мероприятие "Выравнивание бюджетной обеспеченности"</t>
  </si>
  <si>
    <t>0820100000</t>
  </si>
  <si>
    <t>Финансовая поддержка поселений в части обеспечения сбалансированности бюджетов поселений</t>
  </si>
  <si>
    <t>08202S8042</t>
  </si>
  <si>
    <t>Иные межбюджетные трансферты на поощрение муниципальных образований за достижение наилучших значений показателей эффективности развития муниципальных образований Каменского муниципального района</t>
  </si>
  <si>
    <t>0820488490</t>
  </si>
  <si>
    <t>Иные межбюджетные трансферты на приобретение служебного автотранспорта органам местного самоуправления поселений</t>
  </si>
  <si>
    <t>0820479180</t>
  </si>
  <si>
    <t>Всего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</si>
  <si>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</si>
  <si>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</si>
  <si>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>Иные бюджетные ассигнования</t>
  </si>
  <si>
    <t>Социальное обеспечение и иные выплаты населению</t>
  </si>
  <si>
    <t>800</t>
  </si>
  <si>
    <t>500</t>
  </si>
  <si>
    <t>2024 год</t>
  </si>
  <si>
    <t>2025 год</t>
  </si>
  <si>
    <t xml:space="preserve"> сумма тыс. рублей</t>
  </si>
  <si>
    <t>0320178450</t>
  </si>
  <si>
    <t>03501S9260</t>
  </si>
  <si>
    <t>0710000000</t>
  </si>
  <si>
    <t>02201L5580</t>
  </si>
  <si>
    <t>Предоставление субсидий бюджетным, автономным учреждениям и иным некоммерческим организациям</t>
  </si>
  <si>
    <t>Подпрограмма "Охрана окружающей среды"</t>
  </si>
  <si>
    <t>Основное мероприятие "Охрана окружающей среды"</t>
  </si>
  <si>
    <t>Мероприятия по охране окружающей среды</t>
  </si>
  <si>
    <t>036000000</t>
  </si>
  <si>
    <t>0360100000</t>
  </si>
  <si>
    <t>0360188680</t>
  </si>
  <si>
    <t>Поддержка социально ориентированных некоммерческих организаций</t>
  </si>
  <si>
    <t xml:space="preserve"> Предоставление субсидий бюджетным, автономным учреждениям и иным некоммерческим организациям</t>
  </si>
  <si>
    <t>0620000000</t>
  </si>
  <si>
    <t>0620100000</t>
  </si>
  <si>
    <t>0620180780</t>
  </si>
  <si>
    <t>Софинансирование мероприятия по обеспечению учащихся общеобразовательными учреждениями молочной продукцией</t>
  </si>
  <si>
    <t>01102S8130</t>
  </si>
  <si>
    <t xml:space="preserve">08204S8000 </t>
  </si>
  <si>
    <t xml:space="preserve">08204S9120 </t>
  </si>
  <si>
    <t>Субсидии  на благоустройство сельских территорий муниципальных образований Каменского муниципального района (Межбюджетные трансферты)</t>
  </si>
  <si>
    <t>08204L5760</t>
  </si>
  <si>
    <t>0820178050</t>
  </si>
  <si>
    <t>0820188050</t>
  </si>
  <si>
    <t>Основное мероприятие "Поддержка мер по обеспечению сбалансированности местных бюджетов"</t>
  </si>
  <si>
    <t>0820200000</t>
  </si>
  <si>
    <t>Подпрограмма "Информационное обеспечение агропромышленного комплекса, предприятий различных форм собственности. малых форм хозяйствования и населения Каменского муниципального района"</t>
  </si>
  <si>
    <t>Федеральный проект "Патриотическое воспитание граждан Российской Федерации"</t>
  </si>
  <si>
    <t>Приведение мероприятий по обеспечению деятельности советника директора по воспитанию и взаимодействию с детскими общественными объединениями в общеобразовательных организациях</t>
  </si>
  <si>
    <t>0110ЕВ00000</t>
  </si>
  <si>
    <t>0110ЕВ51790</t>
  </si>
  <si>
    <t>Муниципальная программа Каменского муниципального района "Развитие образования"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</si>
  <si>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</si>
  <si>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Подпрограмма "Социализация детей-сирот и детей, нуждающихся в особой заботе государства"</t>
  </si>
  <si>
    <t>Осуществление отдельных государственных полномочий Воронежской области на организацию и осуществление деятельности  по опеке и попечительству</t>
  </si>
  <si>
    <t>Мероприятия в  сфере профилактики правонарушений</t>
  </si>
  <si>
    <t>Подпрограмма "Создание условий для организации отдыха и оздоровления детей и молодежи Каменского муниципального района"</t>
  </si>
  <si>
    <t>Основное мероприятие "Выплата единовременного пособия при всех формах устройства детей, лишенных родительского попечения в семью"</t>
  </si>
  <si>
    <t>Выплата единовременного пособия при всех формах устройства детей, лишенных родительского попечения, в семью</t>
  </si>
  <si>
    <t>Осуществление отдельных государственных полномочий Воронежской области по обеспечению выплат семьям  опекунов на содержание подопечных детей</t>
  </si>
  <si>
    <t xml:space="preserve">Мероприятия в области физической культуры </t>
  </si>
  <si>
    <t>Подпрограмма "Обеспечение эпизоотического и ветеринарно-санитарного благополучия на территории Каменского района Воронежской области"</t>
  </si>
  <si>
    <t>Основное мероприятие "Совершенствование управления муниципальной собственностью"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</si>
  <si>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</si>
  <si>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Муниципальная программа Каменского муниципального района Воронежской области "Экономическое развитие района"</t>
  </si>
  <si>
    <t xml:space="preserve">            Основное мероприятие "Поддержка субъектов малого и среднего предпринимательства за счет средств отчислений от налога, взимаемого по упрощенной системе налогообложения по нормативу 10%""</t>
  </si>
  <si>
    <t>Основное мероприятие "Обеспечение деятельности   администрации муниципального района"</t>
  </si>
  <si>
    <t>Основное мероприятие "Обеспечение деятельности главы администрации"</t>
  </si>
  <si>
    <t>Муниципальная программа Каменского муниципального района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</si>
  <si>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 xml:space="preserve">Субсидии на организацию системы накапливания твердых коммунальных отходов </t>
  </si>
  <si>
    <t xml:space="preserve">Субсидии на 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  </t>
  </si>
  <si>
    <t>Межбюджетные трансферты по переданным полномочиям по образованию</t>
  </si>
  <si>
    <t>Основное мероприятие "Совершенствование системы обеспечения вызовов экстренных оперативных служб по единому номеру "112" на базе единой дежурно-диспетчерской службы Каменского муниципального района Воронежской области"</t>
  </si>
  <si>
    <t>Основное мероприятие "Содействие и поддержка развития деятельности общественных организаций"</t>
  </si>
  <si>
    <t>Подпрограмма "Поддержка некоммерческих организаций Каменского муниципального района"</t>
  </si>
  <si>
    <t>Мероприятия в области социальной политики</t>
  </si>
  <si>
    <t>Осуществление государственных полномочий   Воронежской области по содержанию и организации деятельности  комиссии по делам несовершеннолетних и защите их прав</t>
  </si>
  <si>
    <t xml:space="preserve"> Осуществление отдельных государственных полномочий по организации деятельности по отлову и содержанию животных</t>
  </si>
  <si>
    <t xml:space="preserve">Приложение 7                                                                                                                  к решению Совета народных депутатов    
 Каменского муниципального района                                                                          «О районном бюджете на 2024год и 
        плановый период 2025  и 2026 годов» </t>
  </si>
  <si>
    <t xml:space="preserve">Распределение бюджетных ассигнований по целевым статьям (муниципальным программам Каменского муниципального района и непрограммным направлениям деятельности), группам видов расходов, разделам, подразделам классификации расходов районного бюджета на 2024 год и плановый период 2025 и 2026 годов </t>
  </si>
  <si>
    <t>2026 год</t>
  </si>
  <si>
    <t>Формирование организационно-методического обеспечения и создание доступной пространственно-развивающей образовательной среды для организации специальных условий обучения детей с ограниченными возможностями здоровья</t>
  </si>
  <si>
    <t>0110178400</t>
  </si>
  <si>
    <t>0820488450</t>
  </si>
  <si>
    <t>Поощрение победителей районного смотра-конкурса "Лучшее учреждение культуры"</t>
  </si>
  <si>
    <t>Субсидии на обеспечение мероприятий по формированию экологической культуры раздельного накопления твердых коммунальных отходов (Межбюджетные трансферты)</t>
  </si>
  <si>
    <t>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</t>
  </si>
  <si>
    <t>9920056940</t>
  </si>
  <si>
    <t>Субсидии на реализацию проектов комплексного развития сельских территорий  в целях реализации федерального проекта "Современный облик сельских территорий"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</si>
  <si>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</si>
  <si>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01102S9620</t>
  </si>
  <si>
    <t>0120979430</t>
  </si>
  <si>
    <t>0610478080</t>
  </si>
  <si>
    <t>08204S9780</t>
  </si>
  <si>
    <t>Капитальные вложения в объекты коммунальной инфраструктуры</t>
  </si>
  <si>
    <t>Капитальные вложения в объекты физической культуры и спорта</t>
  </si>
  <si>
    <t>08204S9750</t>
  </si>
  <si>
    <t>022А200000</t>
  </si>
  <si>
    <t>022А255190</t>
  </si>
  <si>
    <t>Федеральный проект "Творческие люди"</t>
  </si>
  <si>
    <t>Государственная поддержка отрасли культуры</t>
  </si>
  <si>
    <t>023А200000</t>
  </si>
  <si>
    <t>023А255190</t>
  </si>
  <si>
    <t>Софинансирование приоритетных социально-значимых расходов</t>
  </si>
  <si>
    <t>0820480570</t>
  </si>
  <si>
    <t>0610770100</t>
  </si>
  <si>
    <t>Компенсация дополнительных расходов. возникших в результате решений, принятых органами власти другого уровня</t>
  </si>
  <si>
    <t>03501S8620</t>
  </si>
  <si>
    <t>Софинансирование расходов муниципальных образований на приобретение специализированной техники</t>
  </si>
  <si>
    <t>0220170100</t>
  </si>
  <si>
    <t>022А278900</t>
  </si>
  <si>
    <t>Предоставление грантов в области науки, культуры, искусства и средств массовой информации</t>
  </si>
  <si>
    <t>0230170100</t>
  </si>
  <si>
    <t>Компенсации дополнительных расходов, возникщих в результате решений, принятых органами власти другого уровня</t>
  </si>
  <si>
    <t>0240170100</t>
  </si>
  <si>
    <t>01101S8180</t>
  </si>
  <si>
    <t>Приведение территории дошкольных образовательных организаций к нормативным требованиям</t>
  </si>
  <si>
    <t>0110270100</t>
  </si>
  <si>
    <t xml:space="preserve">Компенсация дополнительных расходов. возникших в результате решений. принятых органами власти другого уровня </t>
  </si>
  <si>
    <t>01102S8190</t>
  </si>
  <si>
    <t>01102S8810</t>
  </si>
  <si>
    <t>Приведение территорий общеобразовательных организаций к нормативным требованиям</t>
  </si>
  <si>
    <t>Софинансирование мероприятий по развитию сети общеобразовательных организаций</t>
  </si>
  <si>
    <t>01402S9230</t>
  </si>
  <si>
    <t>Укрепление материально-технической базы муниципальных стационарных организаций отдыха детей и их оздоровления с круглосуточным пребыванием</t>
  </si>
  <si>
    <t>08204S9820</t>
  </si>
  <si>
    <t>Субсидии на приобретение контейнеров для раздельного сбора твердых коммунальных отходов</t>
  </si>
  <si>
    <t>08204S9640</t>
  </si>
  <si>
    <t>Субсидии на реализацию мероприятий областной адресной программы капитального ремонта по объектам культуры</t>
  </si>
  <si>
    <t>0820470100</t>
  </si>
  <si>
    <t>Межбюджетные трансферты, передаваемые бюджетам для компенсации дополнительных расходов. возникших в результате решений. принятых органами власти другого уровня</t>
  </si>
  <si>
    <t>08204S9340</t>
  </si>
  <si>
    <t xml:space="preserve">                             Приложение 4                                                                  к решению Совета народных депутатов Каменского муниципального района "О внесении изменений в решение Совета народных депутатов Каменского муниципального района от 25.12.2023г. №111 "О районном бюджете на 2024 год и плановый период 2025 и 2026 годов"  
</t>
  </si>
  <si>
    <t>Поощрение клубных учреждений за участие в смотре художественной самодеятельности по учреждениям клубного типа</t>
  </si>
  <si>
    <t>0820488460</t>
  </si>
  <si>
    <t>Реализация мероприятий областной адресной программы капитального ремонта по объектам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</si>
</sst>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8" x14ac:knownFonts="1"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name val="Calibri"/>
      <family val="2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6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2" fillId="0" borderId="1">
      <alignment wrapText="1"/>
    </xf>
    <xf numFmtId="0" fontId="2" fillId="0" borderId="2">
      <alignment wrapText="1"/>
    </xf>
    <xf numFmtId="0" fontId="4" fillId="0" borderId="3">
      <alignment horizontal="center" vertical="center" wrapText="1"/>
    </xf>
    <xf numFmtId="0" fontId="2" fillId="0" borderId="3">
      <alignment horizontal="center"/>
    </xf>
    <xf numFmtId="0" fontId="2" fillId="0" borderId="4">
      <alignment horizontal="left" vertical="top" wrapText="1"/>
    </xf>
    <xf numFmtId="1" fontId="2" fillId="0" borderId="4">
      <alignment horizontal="center" vertical="top" shrinkToFit="1"/>
    </xf>
    <xf numFmtId="4" fontId="2" fillId="0" borderId="4">
      <alignment horizontal="right" vertical="top" shrinkToFit="1"/>
    </xf>
    <xf numFmtId="0" fontId="4" fillId="0" borderId="4">
      <alignment horizontal="center" vertical="top" wrapText="1"/>
    </xf>
    <xf numFmtId="4" fontId="4" fillId="0" borderId="4">
      <alignment horizontal="right" vertical="top" shrinkToFit="1"/>
    </xf>
    <xf numFmtId="0" fontId="2" fillId="0" borderId="1">
      <alignment horizontal="left" wrapText="1"/>
    </xf>
    <xf numFmtId="0" fontId="2" fillId="0" borderId="1">
      <alignment horizontal="left"/>
    </xf>
    <xf numFmtId="0" fontId="2" fillId="0" borderId="2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2" borderId="1"/>
    <xf numFmtId="0" fontId="5" fillId="0" borderId="1"/>
    <xf numFmtId="0" fontId="6" fillId="0" borderId="1"/>
    <xf numFmtId="0" fontId="3" fillId="0" borderId="5">
      <alignment wrapText="1"/>
    </xf>
    <xf numFmtId="0" fontId="2" fillId="0" borderId="2"/>
  </cellStyleXfs>
  <cellXfs count="119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9" fillId="0" borderId="1" xfId="2" applyNumberFormat="1" applyFont="1" applyProtection="1"/>
    <xf numFmtId="0" fontId="10" fillId="0" borderId="0" xfId="0" applyFont="1" applyProtection="1">
      <protection locked="0"/>
    </xf>
    <xf numFmtId="1" fontId="11" fillId="0" borderId="4" xfId="9" applyNumberFormat="1" applyFont="1" applyProtection="1">
      <alignment horizontal="center" vertical="top" shrinkToFit="1"/>
    </xf>
    <xf numFmtId="1" fontId="11" fillId="0" borderId="4" xfId="9" applyFont="1" applyProtection="1">
      <alignment horizontal="center" vertical="top" shrinkToFit="1"/>
    </xf>
    <xf numFmtId="49" fontId="11" fillId="0" borderId="4" xfId="9" applyNumberFormat="1" applyFont="1" applyProtection="1">
      <alignment horizontal="center" vertical="top" shrinkToFit="1"/>
    </xf>
    <xf numFmtId="1" fontId="12" fillId="0" borderId="4" xfId="9" applyNumberFormat="1" applyFont="1" applyProtection="1">
      <alignment horizontal="center" vertical="top" shrinkToFit="1"/>
    </xf>
    <xf numFmtId="1" fontId="12" fillId="0" borderId="4" xfId="9" applyFont="1" applyProtection="1">
      <alignment horizontal="center" vertical="top" shrinkToFit="1"/>
    </xf>
    <xf numFmtId="49" fontId="12" fillId="0" borderId="4" xfId="9" applyNumberFormat="1" applyFont="1" applyProtection="1">
      <alignment horizontal="center" vertical="top" shrinkToFit="1"/>
    </xf>
    <xf numFmtId="49" fontId="12" fillId="0" borderId="8" xfId="9" applyNumberFormat="1" applyFont="1" applyBorder="1" applyProtection="1">
      <alignment horizontal="center" vertical="top" shrinkToFit="1"/>
    </xf>
    <xf numFmtId="1" fontId="12" fillId="0" borderId="8" xfId="9" applyFont="1" applyBorder="1" applyProtection="1">
      <alignment horizontal="center" vertical="top" shrinkToFit="1"/>
    </xf>
    <xf numFmtId="1" fontId="12" fillId="0" borderId="6" xfId="9" applyNumberFormat="1" applyFont="1" applyBorder="1" applyProtection="1">
      <alignment horizontal="center" vertical="top" shrinkToFit="1"/>
    </xf>
    <xf numFmtId="49" fontId="12" fillId="0" borderId="7" xfId="9" applyNumberFormat="1" applyFont="1" applyBorder="1" applyAlignment="1" applyProtection="1">
      <alignment horizontal="center" vertical="top" shrinkToFit="1"/>
    </xf>
    <xf numFmtId="1" fontId="12" fillId="0" borderId="7" xfId="9" applyFont="1" applyBorder="1" applyProtection="1">
      <alignment horizontal="center" vertical="top" shrinkToFit="1"/>
    </xf>
    <xf numFmtId="1" fontId="12" fillId="0" borderId="10" xfId="9" applyNumberFormat="1" applyFont="1" applyBorder="1" applyProtection="1">
      <alignment horizontal="center" vertical="top" shrinkToFit="1"/>
    </xf>
    <xf numFmtId="1" fontId="12" fillId="0" borderId="10" xfId="9" applyFont="1" applyBorder="1" applyProtection="1">
      <alignment horizontal="center" vertical="top" shrinkToFit="1"/>
    </xf>
    <xf numFmtId="1" fontId="12" fillId="0" borderId="7" xfId="9" applyNumberFormat="1" applyFont="1" applyBorder="1" applyProtection="1">
      <alignment horizontal="center" vertical="top" shrinkToFit="1"/>
    </xf>
    <xf numFmtId="1" fontId="12" fillId="0" borderId="8" xfId="9" applyNumberFormat="1" applyFont="1" applyBorder="1" applyProtection="1">
      <alignment horizontal="center" vertical="top" shrinkToFit="1"/>
    </xf>
    <xf numFmtId="0" fontId="13" fillId="0" borderId="7" xfId="0" applyFont="1" applyBorder="1" applyAlignment="1">
      <alignment vertical="top" wrapText="1"/>
    </xf>
    <xf numFmtId="49" fontId="12" fillId="0" borderId="4" xfId="9" applyNumberFormat="1" applyFont="1" applyFill="1" applyProtection="1">
      <alignment horizontal="center" vertical="top" shrinkToFit="1"/>
    </xf>
    <xf numFmtId="49" fontId="11" fillId="0" borderId="8" xfId="9" applyNumberFormat="1" applyFont="1" applyBorder="1" applyProtection="1">
      <alignment horizontal="center" vertical="top" shrinkToFit="1"/>
    </xf>
    <xf numFmtId="1" fontId="11" fillId="0" borderId="8" xfId="9" applyFont="1" applyBorder="1" applyProtection="1">
      <alignment horizontal="center" vertical="top" shrinkToFit="1"/>
    </xf>
    <xf numFmtId="49" fontId="11" fillId="0" borderId="6" xfId="9" applyNumberFormat="1" applyFont="1" applyBorder="1" applyAlignment="1" applyProtection="1">
      <alignment horizontal="center" vertical="top" shrinkToFit="1"/>
    </xf>
    <xf numFmtId="1" fontId="11" fillId="0" borderId="6" xfId="9" applyFont="1" applyBorder="1" applyProtection="1">
      <alignment horizontal="center" vertical="top" shrinkToFit="1"/>
    </xf>
    <xf numFmtId="1" fontId="11" fillId="0" borderId="6" xfId="9" applyNumberFormat="1" applyFont="1" applyBorder="1" applyProtection="1">
      <alignment horizontal="center" vertical="top" shrinkToFit="1"/>
    </xf>
    <xf numFmtId="49" fontId="11" fillId="0" borderId="7" xfId="0" applyNumberFormat="1" applyFont="1" applyBorder="1" applyAlignment="1">
      <alignment horizontal="center" vertical="top" wrapText="1"/>
    </xf>
    <xf numFmtId="1" fontId="11" fillId="0" borderId="7" xfId="9" applyNumberFormat="1" applyFont="1" applyBorder="1" applyProtection="1">
      <alignment horizontal="center" vertical="top" shrinkToFit="1"/>
    </xf>
    <xf numFmtId="0" fontId="11" fillId="0" borderId="7" xfId="0" applyFont="1" applyBorder="1" applyAlignment="1">
      <alignment horizontal="center" vertical="top" wrapText="1"/>
    </xf>
    <xf numFmtId="49" fontId="11" fillId="0" borderId="6" xfId="9" applyNumberFormat="1" applyFont="1" applyBorder="1" applyProtection="1">
      <alignment horizontal="center" vertical="top" shrinkToFit="1"/>
    </xf>
    <xf numFmtId="0" fontId="8" fillId="0" borderId="1" xfId="2" applyNumberFormat="1" applyFont="1" applyProtection="1"/>
    <xf numFmtId="0" fontId="0" fillId="0" borderId="0" xfId="0" applyFont="1" applyProtection="1">
      <protection locked="0"/>
    </xf>
    <xf numFmtId="0" fontId="14" fillId="0" borderId="3" xfId="6" applyFont="1">
      <alignment horizontal="center" vertical="center" wrapText="1"/>
    </xf>
    <xf numFmtId="0" fontId="14" fillId="0" borderId="3" xfId="7" applyNumberFormat="1" applyFont="1" applyProtection="1">
      <alignment horizontal="center"/>
    </xf>
    <xf numFmtId="0" fontId="15" fillId="0" borderId="13" xfId="7" applyNumberFormat="1" applyFont="1" applyBorder="1" applyProtection="1">
      <alignment horizontal="center"/>
    </xf>
    <xf numFmtId="0" fontId="15" fillId="0" borderId="4" xfId="8" applyNumberFormat="1" applyFont="1" applyProtection="1">
      <alignment horizontal="left" vertical="top" wrapText="1"/>
    </xf>
    <xf numFmtId="0" fontId="14" fillId="0" borderId="4" xfId="8" applyNumberFormat="1" applyFont="1" applyProtection="1">
      <alignment horizontal="left" vertical="top" wrapText="1"/>
    </xf>
    <xf numFmtId="0" fontId="13" fillId="0" borderId="7" xfId="0" applyFont="1" applyBorder="1" applyAlignment="1" applyProtection="1">
      <alignment wrapText="1"/>
      <protection locked="0"/>
    </xf>
    <xf numFmtId="0" fontId="15" fillId="0" borderId="8" xfId="8" applyNumberFormat="1" applyFont="1" applyBorder="1" applyProtection="1">
      <alignment horizontal="left" vertical="top" wrapText="1"/>
    </xf>
    <xf numFmtId="0" fontId="16" fillId="0" borderId="4" xfId="8" applyNumberFormat="1" applyFont="1" applyProtection="1">
      <alignment horizontal="left" vertical="top" wrapText="1"/>
    </xf>
    <xf numFmtId="0" fontId="13" fillId="0" borderId="4" xfId="8" applyNumberFormat="1" applyFont="1" applyProtection="1">
      <alignment horizontal="left" vertical="top" wrapText="1"/>
    </xf>
    <xf numFmtId="0" fontId="16" fillId="0" borderId="6" xfId="8" applyNumberFormat="1" applyFont="1" applyBorder="1" applyProtection="1">
      <alignment horizontal="left" vertical="top" wrapText="1"/>
    </xf>
    <xf numFmtId="0" fontId="13" fillId="0" borderId="7" xfId="8" applyNumberFormat="1" applyFont="1" applyBorder="1" applyProtection="1">
      <alignment horizontal="left" vertical="top" wrapText="1"/>
    </xf>
    <xf numFmtId="0" fontId="13" fillId="0" borderId="8" xfId="8" applyNumberFormat="1" applyFont="1" applyBorder="1" applyProtection="1">
      <alignment horizontal="left" vertical="top" wrapText="1"/>
    </xf>
    <xf numFmtId="0" fontId="16" fillId="0" borderId="7" xfId="8" applyNumberFormat="1" applyFont="1" applyBorder="1" applyProtection="1">
      <alignment horizontal="left" vertical="top" wrapText="1"/>
    </xf>
    <xf numFmtId="0" fontId="14" fillId="0" borderId="4" xfId="8" applyNumberFormat="1" applyFont="1" applyFill="1" applyProtection="1">
      <alignment horizontal="left" vertical="top" wrapText="1"/>
    </xf>
    <xf numFmtId="164" fontId="2" fillId="0" borderId="3" xfId="6" applyNumberFormat="1" applyFont="1">
      <alignment horizontal="center" vertical="center" wrapText="1"/>
    </xf>
    <xf numFmtId="164" fontId="11" fillId="0" borderId="4" xfId="10" applyNumberFormat="1" applyFont="1" applyProtection="1">
      <alignment horizontal="right" vertical="top" shrinkToFit="1"/>
    </xf>
    <xf numFmtId="164" fontId="12" fillId="0" borderId="4" xfId="10" applyNumberFormat="1" applyFont="1" applyProtection="1">
      <alignment horizontal="right" vertical="top" shrinkToFit="1"/>
    </xf>
    <xf numFmtId="164" fontId="11" fillId="0" borderId="6" xfId="10" applyNumberFormat="1" applyFont="1" applyBorder="1" applyProtection="1">
      <alignment horizontal="right" vertical="top" shrinkToFit="1"/>
    </xf>
    <xf numFmtId="164" fontId="12" fillId="0" borderId="7" xfId="10" applyNumberFormat="1" applyFont="1" applyBorder="1" applyProtection="1">
      <alignment horizontal="right" vertical="top" shrinkToFit="1"/>
    </xf>
    <xf numFmtId="164" fontId="12" fillId="0" borderId="11" xfId="10" applyNumberFormat="1" applyFont="1" applyBorder="1" applyProtection="1">
      <alignment horizontal="right" vertical="top" shrinkToFit="1"/>
    </xf>
    <xf numFmtId="164" fontId="12" fillId="0" borderId="8" xfId="10" applyNumberFormat="1" applyFont="1" applyBorder="1" applyProtection="1">
      <alignment horizontal="right" vertical="top" shrinkToFit="1"/>
    </xf>
    <xf numFmtId="164" fontId="12" fillId="0" borderId="9" xfId="10" applyNumberFormat="1" applyFont="1" applyBorder="1" applyProtection="1">
      <alignment horizontal="right" vertical="top" shrinkToFit="1"/>
    </xf>
    <xf numFmtId="164" fontId="11" fillId="0" borderId="7" xfId="10" applyNumberFormat="1" applyFont="1" applyBorder="1" applyProtection="1">
      <alignment horizontal="right" vertical="top" shrinkToFit="1"/>
    </xf>
    <xf numFmtId="49" fontId="2" fillId="0" borderId="4" xfId="9" applyNumberFormat="1" applyFont="1" applyProtection="1">
      <alignment horizontal="center" vertical="top" shrinkToFit="1"/>
    </xf>
    <xf numFmtId="0" fontId="13" fillId="0" borderId="7" xfId="0" applyNumberFormat="1" applyFont="1" applyFill="1" applyBorder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13" fillId="0" borderId="10" xfId="0" applyFont="1" applyBorder="1" applyAlignment="1">
      <alignment vertical="top" wrapText="1"/>
    </xf>
    <xf numFmtId="0" fontId="13" fillId="0" borderId="1" xfId="0" applyFont="1" applyBorder="1" applyAlignment="1">
      <alignment wrapText="1"/>
    </xf>
    <xf numFmtId="49" fontId="2" fillId="0" borderId="3" xfId="6" applyNumberFormat="1" applyFont="1" applyProtection="1">
      <alignment horizontal="center" vertical="center" wrapText="1"/>
    </xf>
    <xf numFmtId="0" fontId="2" fillId="0" borderId="3" xfId="6" applyNumberFormat="1" applyFont="1" applyProtection="1">
      <alignment horizontal="center" vertical="center" wrapText="1"/>
    </xf>
    <xf numFmtId="49" fontId="2" fillId="0" borderId="3" xfId="7" applyNumberFormat="1" applyFont="1" applyProtection="1">
      <alignment horizontal="center"/>
    </xf>
    <xf numFmtId="0" fontId="2" fillId="0" borderId="3" xfId="7" applyNumberFormat="1" applyFont="1" applyProtection="1">
      <alignment horizontal="center"/>
    </xf>
    <xf numFmtId="49" fontId="4" fillId="0" borderId="13" xfId="7" applyNumberFormat="1" applyFont="1" applyBorder="1" applyProtection="1">
      <alignment horizontal="center"/>
    </xf>
    <xf numFmtId="0" fontId="4" fillId="0" borderId="13" xfId="7" applyNumberFormat="1" applyFont="1" applyBorder="1" applyProtection="1">
      <alignment horizontal="center"/>
    </xf>
    <xf numFmtId="164" fontId="4" fillId="0" borderId="13" xfId="7" applyNumberFormat="1" applyFont="1" applyBorder="1" applyProtection="1">
      <alignment horizontal="center"/>
    </xf>
    <xf numFmtId="49" fontId="4" fillId="0" borderId="4" xfId="9" applyNumberFormat="1" applyFont="1" applyProtection="1">
      <alignment horizontal="center" vertical="top" shrinkToFit="1"/>
    </xf>
    <xf numFmtId="1" fontId="4" fillId="0" borderId="4" xfId="9" applyFont="1" applyProtection="1">
      <alignment horizontal="center" vertical="top" shrinkToFit="1"/>
    </xf>
    <xf numFmtId="1" fontId="4" fillId="0" borderId="4" xfId="9" applyNumberFormat="1" applyFont="1" applyProtection="1">
      <alignment horizontal="center" vertical="top" shrinkToFit="1"/>
    </xf>
    <xf numFmtId="164" fontId="4" fillId="0" borderId="4" xfId="10" applyNumberFormat="1" applyFont="1" applyProtection="1">
      <alignment horizontal="right" vertical="top" shrinkToFit="1"/>
    </xf>
    <xf numFmtId="1" fontId="2" fillId="0" borderId="4" xfId="9" applyFont="1" applyProtection="1">
      <alignment horizontal="center" vertical="top" shrinkToFit="1"/>
    </xf>
    <xf numFmtId="1" fontId="2" fillId="0" borderId="4" xfId="9" applyNumberFormat="1" applyFont="1" applyProtection="1">
      <alignment horizontal="center" vertical="top" shrinkToFit="1"/>
    </xf>
    <xf numFmtId="164" fontId="2" fillId="0" borderId="4" xfId="10" applyNumberFormat="1" applyFont="1" applyProtection="1">
      <alignment horizontal="right" vertical="top" shrinkToFit="1"/>
    </xf>
    <xf numFmtId="49" fontId="2" fillId="0" borderId="4" xfId="9" applyNumberFormat="1" applyFont="1" applyFill="1" applyProtection="1">
      <alignment horizontal="center" vertical="top" shrinkToFit="1"/>
    </xf>
    <xf numFmtId="49" fontId="2" fillId="0" borderId="6" xfId="9" applyNumberFormat="1" applyFont="1" applyBorder="1" applyProtection="1">
      <alignment horizontal="center" vertical="top" shrinkToFit="1"/>
    </xf>
    <xf numFmtId="1" fontId="2" fillId="0" borderId="6" xfId="9" applyNumberFormat="1" applyFont="1" applyBorder="1" applyProtection="1">
      <alignment horizontal="center" vertical="top" shrinkToFit="1"/>
    </xf>
    <xf numFmtId="164" fontId="2" fillId="0" borderId="6" xfId="10" applyNumberFormat="1" applyFont="1" applyBorder="1" applyProtection="1">
      <alignment horizontal="right" vertical="top" shrinkToFit="1"/>
    </xf>
    <xf numFmtId="49" fontId="2" fillId="0" borderId="7" xfId="9" applyNumberFormat="1" applyFont="1" applyBorder="1" applyProtection="1">
      <alignment horizontal="center" vertical="top" shrinkToFit="1"/>
    </xf>
    <xf numFmtId="0" fontId="12" fillId="0" borderId="7" xfId="0" applyFont="1" applyBorder="1" applyProtection="1">
      <protection locked="0"/>
    </xf>
    <xf numFmtId="1" fontId="2" fillId="0" borderId="7" xfId="9" applyNumberFormat="1" applyFont="1" applyBorder="1" applyProtection="1">
      <alignment horizontal="center" vertical="top" shrinkToFit="1"/>
    </xf>
    <xf numFmtId="164" fontId="12" fillId="0" borderId="7" xfId="0" applyNumberFormat="1" applyFont="1" applyBorder="1" applyProtection="1">
      <protection locked="0"/>
    </xf>
    <xf numFmtId="49" fontId="2" fillId="0" borderId="12" xfId="9" applyNumberFormat="1" applyFont="1" applyBorder="1" applyProtection="1">
      <alignment horizontal="center" vertical="top" shrinkToFit="1"/>
    </xf>
    <xf numFmtId="0" fontId="12" fillId="0" borderId="12" xfId="0" applyFont="1" applyBorder="1" applyProtection="1">
      <protection locked="0"/>
    </xf>
    <xf numFmtId="1" fontId="2" fillId="0" borderId="12" xfId="9" applyNumberFormat="1" applyFont="1" applyBorder="1" applyProtection="1">
      <alignment horizontal="center" vertical="top" shrinkToFit="1"/>
    </xf>
    <xf numFmtId="164" fontId="12" fillId="0" borderId="12" xfId="0" applyNumberFormat="1" applyFont="1" applyBorder="1" applyProtection="1">
      <protection locked="0"/>
    </xf>
    <xf numFmtId="49" fontId="4" fillId="0" borderId="8" xfId="9" applyNumberFormat="1" applyFont="1" applyBorder="1" applyProtection="1">
      <alignment horizontal="center" vertical="top" shrinkToFit="1"/>
    </xf>
    <xf numFmtId="1" fontId="4" fillId="0" borderId="8" xfId="9" applyFont="1" applyFill="1" applyBorder="1" applyProtection="1">
      <alignment horizontal="center" vertical="top" shrinkToFit="1"/>
    </xf>
    <xf numFmtId="1" fontId="4" fillId="0" borderId="8" xfId="9" applyNumberFormat="1" applyFont="1" applyBorder="1" applyProtection="1">
      <alignment horizontal="center" vertical="top" shrinkToFit="1"/>
    </xf>
    <xf numFmtId="164" fontId="4" fillId="0" borderId="8" xfId="10" applyNumberFormat="1" applyFont="1" applyFill="1" applyBorder="1" applyProtection="1">
      <alignment horizontal="right" vertical="top" shrinkToFit="1"/>
    </xf>
    <xf numFmtId="1" fontId="2" fillId="0" borderId="4" xfId="9" applyFont="1" applyFill="1" applyProtection="1">
      <alignment horizontal="center" vertical="top" shrinkToFit="1"/>
    </xf>
    <xf numFmtId="164" fontId="2" fillId="0" borderId="4" xfId="10" applyNumberFormat="1" applyFont="1" applyFill="1" applyProtection="1">
      <alignment horizontal="right" vertical="top" shrinkToFit="1"/>
    </xf>
    <xf numFmtId="1" fontId="2" fillId="0" borderId="4" xfId="9" applyNumberFormat="1" applyFont="1" applyFill="1" applyProtection="1">
      <alignment horizontal="center" vertical="top" shrinkToFit="1"/>
    </xf>
    <xf numFmtId="49" fontId="12" fillId="0" borderId="10" xfId="0" applyNumberFormat="1" applyFont="1" applyBorder="1" applyAlignment="1">
      <alignment horizontal="center" vertical="top" wrapText="1"/>
    </xf>
    <xf numFmtId="49" fontId="12" fillId="0" borderId="7" xfId="0" applyNumberFormat="1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49" fontId="12" fillId="0" borderId="6" xfId="9" applyNumberFormat="1" applyFont="1" applyBorder="1" applyProtection="1">
      <alignment horizontal="center" vertical="top" shrinkToFit="1"/>
    </xf>
    <xf numFmtId="49" fontId="12" fillId="0" borderId="0" xfId="0" applyNumberFormat="1" applyFont="1" applyProtection="1">
      <protection locked="0"/>
    </xf>
    <xf numFmtId="0" fontId="12" fillId="0" borderId="0" xfId="0" applyFont="1" applyProtection="1">
      <protection locked="0"/>
    </xf>
    <xf numFmtId="164" fontId="12" fillId="0" borderId="6" xfId="10" applyNumberFormat="1" applyFont="1" applyBorder="1" applyProtection="1">
      <alignment horizontal="right" vertical="top" shrinkToFit="1"/>
    </xf>
    <xf numFmtId="164" fontId="12" fillId="0" borderId="0" xfId="0" applyNumberFormat="1" applyFont="1" applyProtection="1">
      <protection locked="0"/>
    </xf>
    <xf numFmtId="1" fontId="2" fillId="0" borderId="3" xfId="7" applyNumberFormat="1" applyFont="1" applyProtection="1">
      <alignment horizontal="center"/>
    </xf>
    <xf numFmtId="0" fontId="17" fillId="0" borderId="0" xfId="0" applyFont="1" applyProtection="1">
      <protection locked="0"/>
    </xf>
    <xf numFmtId="49" fontId="17" fillId="0" borderId="0" xfId="0" applyNumberFormat="1" applyFont="1" applyProtection="1">
      <protection locked="0"/>
    </xf>
    <xf numFmtId="0" fontId="14" fillId="0" borderId="6" xfId="8" applyNumberFormat="1" applyFont="1" applyBorder="1" applyProtection="1">
      <alignment horizontal="left" vertical="top" wrapText="1"/>
    </xf>
    <xf numFmtId="1" fontId="12" fillId="0" borderId="6" xfId="9" applyFont="1" applyBorder="1" applyProtection="1">
      <alignment horizontal="center" vertical="top" shrinkToFit="1"/>
    </xf>
    <xf numFmtId="49" fontId="13" fillId="0" borderId="4" xfId="9" applyNumberFormat="1" applyFont="1" applyProtection="1">
      <alignment horizontal="center" vertical="top" shrinkToFit="1"/>
    </xf>
    <xf numFmtId="49" fontId="13" fillId="0" borderId="7" xfId="0" applyNumberFormat="1" applyFont="1" applyBorder="1" applyProtection="1">
      <protection locked="0"/>
    </xf>
    <xf numFmtId="49" fontId="13" fillId="0" borderId="6" xfId="9" applyNumberFormat="1" applyFont="1" applyBorder="1" applyProtection="1">
      <alignment horizontal="center" vertical="top" shrinkToFit="1"/>
    </xf>
    <xf numFmtId="0" fontId="14" fillId="0" borderId="7" xfId="8" applyNumberFormat="1" applyFont="1" applyBorder="1" applyProtection="1">
      <alignment horizontal="left" vertical="top" wrapText="1"/>
    </xf>
    <xf numFmtId="49" fontId="13" fillId="0" borderId="7" xfId="9" applyNumberFormat="1" applyFont="1" applyBorder="1" applyProtection="1">
      <alignment horizontal="center" vertical="top" shrinkToFit="1"/>
    </xf>
    <xf numFmtId="49" fontId="2" fillId="0" borderId="9" xfId="9" applyNumberFormat="1" applyFont="1" applyBorder="1" applyProtection="1">
      <alignment horizontal="center" vertical="top" shrinkToFit="1"/>
    </xf>
    <xf numFmtId="0" fontId="14" fillId="0" borderId="14" xfId="8" applyNumberFormat="1" applyFont="1" applyBorder="1" applyProtection="1">
      <alignment horizontal="left" vertical="top" wrapText="1"/>
    </xf>
    <xf numFmtId="164" fontId="17" fillId="0" borderId="1" xfId="0" applyNumberFormat="1" applyFont="1" applyBorder="1" applyAlignment="1" applyProtection="1">
      <alignment horizontal="center"/>
      <protection locked="0"/>
    </xf>
    <xf numFmtId="164" fontId="17" fillId="0" borderId="0" xfId="0" applyNumberFormat="1" applyFont="1" applyAlignment="1" applyProtection="1">
      <alignment horizontal="center" wrapText="1"/>
      <protection locked="0"/>
    </xf>
    <xf numFmtId="0" fontId="17" fillId="0" borderId="1" xfId="0" applyFont="1" applyBorder="1" applyAlignment="1" applyProtection="1">
      <alignment horizontal="center" wrapText="1"/>
      <protection locked="0"/>
    </xf>
    <xf numFmtId="164" fontId="13" fillId="0" borderId="0" xfId="0" applyNumberFormat="1" applyFont="1" applyAlignment="1" applyProtection="1">
      <alignment horizontal="center" wrapText="1"/>
      <protection locked="0"/>
    </xf>
    <xf numFmtId="164" fontId="13" fillId="0" borderId="0" xfId="0" applyNumberFormat="1" applyFont="1" applyAlignment="1" applyProtection="1">
      <alignment horizontal="center"/>
      <protection locked="0"/>
    </xf>
  </cellXfs>
  <cellStyles count="26">
    <cellStyle name="br" xfId="18"/>
    <cellStyle name="col" xfId="17"/>
    <cellStyle name="st24" xfId="5"/>
    <cellStyle name="style0" xfId="19"/>
    <cellStyle name="td" xfId="20"/>
    <cellStyle name="tr" xfId="16"/>
    <cellStyle name="xl21" xfId="21"/>
    <cellStyle name="xl22" xfId="1"/>
    <cellStyle name="xl23" xfId="2"/>
    <cellStyle name="xl24" xfId="4"/>
    <cellStyle name="xl25" xfId="6"/>
    <cellStyle name="xl26" xfId="7"/>
    <cellStyle name="xl27" xfId="8"/>
    <cellStyle name="xl28" xfId="13"/>
    <cellStyle name="xl29" xfId="22"/>
    <cellStyle name="xl30" xfId="9"/>
    <cellStyle name="xl31" xfId="23"/>
    <cellStyle name="xl32" xfId="15"/>
    <cellStyle name="xl33" xfId="11"/>
    <cellStyle name="xl34" xfId="24"/>
    <cellStyle name="xl35" xfId="10"/>
    <cellStyle name="xl36" xfId="12"/>
    <cellStyle name="xl37" xfId="3"/>
    <cellStyle name="xl38" xfId="25"/>
    <cellStyle name="xl39" xfId="1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5"/>
  <sheetViews>
    <sheetView tabSelected="1" view="pageBreakPreview" zoomScale="120" zoomScaleSheetLayoutView="120" workbookViewId="0">
      <selection activeCell="F37" sqref="F37"/>
    </sheetView>
  </sheetViews>
  <sheetFormatPr defaultRowHeight="15" x14ac:dyDescent="0.25"/>
  <cols>
    <col min="1" max="1" width="33.42578125" style="58" customWidth="1"/>
    <col min="2" max="2" width="12.7109375" style="98" customWidth="1"/>
    <col min="3" max="3" width="5.42578125" style="99" customWidth="1"/>
    <col min="4" max="5" width="6.140625" style="99" customWidth="1"/>
    <col min="6" max="6" width="16.42578125" style="101" customWidth="1"/>
    <col min="7" max="7" width="17" style="101" customWidth="1"/>
    <col min="8" max="8" width="16.85546875" style="101" customWidth="1"/>
    <col min="9" max="9" width="9.7109375" style="1" customWidth="1"/>
    <col min="10" max="16384" width="9.140625" style="1"/>
  </cols>
  <sheetData>
    <row r="1" spans="1:9" ht="85.5" customHeight="1" x14ac:dyDescent="0.25">
      <c r="F1" s="117" t="s">
        <v>439</v>
      </c>
      <c r="G1" s="118"/>
      <c r="H1" s="118"/>
    </row>
    <row r="2" spans="1:9" s="103" customFormat="1" ht="80.25" customHeight="1" x14ac:dyDescent="0.25">
      <c r="B2" s="104"/>
      <c r="F2" s="115" t="s">
        <v>385</v>
      </c>
      <c r="G2" s="115"/>
      <c r="H2" s="115"/>
    </row>
    <row r="3" spans="1:9" s="103" customFormat="1" ht="52.5" customHeight="1" x14ac:dyDescent="0.25">
      <c r="A3" s="116" t="s">
        <v>386</v>
      </c>
      <c r="B3" s="116"/>
      <c r="C3" s="116"/>
      <c r="D3" s="116"/>
      <c r="E3" s="116"/>
      <c r="F3" s="116"/>
      <c r="G3" s="116"/>
      <c r="H3" s="116"/>
    </row>
    <row r="4" spans="1:9" s="103" customFormat="1" ht="16.5" thickBot="1" x14ac:dyDescent="0.3">
      <c r="B4" s="104"/>
      <c r="F4" s="114" t="s">
        <v>326</v>
      </c>
      <c r="G4" s="114"/>
      <c r="H4" s="114"/>
    </row>
    <row r="5" spans="1:9" s="32" customFormat="1" ht="28.5" customHeight="1" thickBot="1" x14ac:dyDescent="0.3">
      <c r="A5" s="33"/>
      <c r="B5" s="61" t="s">
        <v>2</v>
      </c>
      <c r="C5" s="62" t="s">
        <v>3</v>
      </c>
      <c r="D5" s="62" t="s">
        <v>0</v>
      </c>
      <c r="E5" s="62" t="s">
        <v>1</v>
      </c>
      <c r="F5" s="47" t="s">
        <v>324</v>
      </c>
      <c r="G5" s="47" t="s">
        <v>325</v>
      </c>
      <c r="H5" s="47" t="s">
        <v>387</v>
      </c>
      <c r="I5" s="31"/>
    </row>
    <row r="6" spans="1:9" ht="12.95" customHeight="1" thickBot="1" x14ac:dyDescent="0.3">
      <c r="A6" s="34">
        <v>1</v>
      </c>
      <c r="B6" s="63">
        <v>5</v>
      </c>
      <c r="C6" s="64">
        <v>6</v>
      </c>
      <c r="D6" s="64">
        <v>3</v>
      </c>
      <c r="E6" s="64">
        <v>4</v>
      </c>
      <c r="F6" s="102">
        <v>12</v>
      </c>
      <c r="G6" s="102">
        <v>13</v>
      </c>
      <c r="H6" s="102">
        <v>14</v>
      </c>
      <c r="I6" s="2"/>
    </row>
    <row r="7" spans="1:9" s="4" customFormat="1" ht="12.95" customHeight="1" x14ac:dyDescent="0.25">
      <c r="A7" s="35" t="s">
        <v>317</v>
      </c>
      <c r="B7" s="65"/>
      <c r="C7" s="66"/>
      <c r="D7" s="66"/>
      <c r="E7" s="66"/>
      <c r="F7" s="67">
        <f>F8+F150+F225+F251+F261+F266+F317+F326+F389</f>
        <v>900770.19090999989</v>
      </c>
      <c r="G7" s="67">
        <f>G8+G150+G225+G251+G261+G266+G317+G326+G389</f>
        <v>768195.24529000011</v>
      </c>
      <c r="H7" s="67">
        <f>H8+H150+H225+H251+H261+H266+H317+H326+H389</f>
        <v>765759.62061999994</v>
      </c>
      <c r="I7" s="3"/>
    </row>
    <row r="8" spans="1:9" s="4" customFormat="1" ht="43.5" customHeight="1" x14ac:dyDescent="0.25">
      <c r="A8" s="36" t="s">
        <v>358</v>
      </c>
      <c r="B8" s="68" t="s">
        <v>160</v>
      </c>
      <c r="C8" s="69"/>
      <c r="D8" s="70"/>
      <c r="E8" s="70"/>
      <c r="F8" s="71">
        <f>F9+F67+F88+F102+F118+F122+F132+F141</f>
        <v>367838.79300000001</v>
      </c>
      <c r="G8" s="71">
        <f>G9+G67+G88+G102+G118+G122+G132+G141</f>
        <v>372128.57300000009</v>
      </c>
      <c r="H8" s="71">
        <f>H9+H67+H88+H102+H118+H122+H132+H141</f>
        <v>391490.03500000003</v>
      </c>
      <c r="I8" s="3"/>
    </row>
    <row r="9" spans="1:9" s="4" customFormat="1" ht="25.5" x14ac:dyDescent="0.25">
      <c r="A9" s="37" t="s">
        <v>164</v>
      </c>
      <c r="B9" s="56" t="s">
        <v>165</v>
      </c>
      <c r="C9" s="72"/>
      <c r="D9" s="73"/>
      <c r="E9" s="73"/>
      <c r="F9" s="74">
        <f>F10+F25+F54</f>
        <v>293332.35940000002</v>
      </c>
      <c r="G9" s="74">
        <f t="shared" ref="G9:H9" si="0">G10+G25+G54</f>
        <v>299069.97300000006</v>
      </c>
      <c r="H9" s="74">
        <f t="shared" si="0"/>
        <v>314802.13500000001</v>
      </c>
      <c r="I9" s="3"/>
    </row>
    <row r="10" spans="1:9" s="4" customFormat="1" ht="25.5" x14ac:dyDescent="0.25">
      <c r="A10" s="37" t="s">
        <v>166</v>
      </c>
      <c r="B10" s="56" t="s">
        <v>167</v>
      </c>
      <c r="C10" s="72"/>
      <c r="D10" s="73"/>
      <c r="E10" s="73"/>
      <c r="F10" s="74">
        <f>F11+F16+F20+F22</f>
        <v>71213.403229999996</v>
      </c>
      <c r="G10" s="74">
        <f t="shared" ref="G10:H10" si="1">G11+G16+G20</f>
        <v>65888.3</v>
      </c>
      <c r="H10" s="74">
        <f t="shared" si="1"/>
        <v>67932</v>
      </c>
      <c r="I10" s="3"/>
    </row>
    <row r="11" spans="1:9" s="4" customFormat="1" ht="38.25" x14ac:dyDescent="0.25">
      <c r="A11" s="37" t="s">
        <v>39</v>
      </c>
      <c r="B11" s="56" t="s">
        <v>168</v>
      </c>
      <c r="C11" s="72"/>
      <c r="D11" s="73"/>
      <c r="E11" s="73"/>
      <c r="F11" s="74">
        <f>SUM(F12:F15)</f>
        <v>33653.806840000005</v>
      </c>
      <c r="G11" s="74">
        <f>SUM(G12:G15)</f>
        <v>31961.5</v>
      </c>
      <c r="H11" s="74">
        <f>SUM(H12:H15)</f>
        <v>32102.600000000002</v>
      </c>
      <c r="I11" s="3"/>
    </row>
    <row r="12" spans="1:9" s="4" customFormat="1" ht="89.25" x14ac:dyDescent="0.25">
      <c r="A12" s="37" t="s">
        <v>318</v>
      </c>
      <c r="B12" s="56" t="s">
        <v>168</v>
      </c>
      <c r="C12" s="73">
        <v>100</v>
      </c>
      <c r="D12" s="73" t="s">
        <v>97</v>
      </c>
      <c r="E12" s="73" t="s">
        <v>4</v>
      </c>
      <c r="F12" s="74">
        <v>10346.200000000001</v>
      </c>
      <c r="G12" s="74">
        <v>9940.7999999999993</v>
      </c>
      <c r="H12" s="74">
        <v>10362.700000000001</v>
      </c>
      <c r="I12" s="3"/>
    </row>
    <row r="13" spans="1:9" s="4" customFormat="1" ht="38.25" x14ac:dyDescent="0.25">
      <c r="A13" s="37" t="s">
        <v>319</v>
      </c>
      <c r="B13" s="56" t="s">
        <v>168</v>
      </c>
      <c r="C13" s="73">
        <v>200</v>
      </c>
      <c r="D13" s="73" t="s">
        <v>97</v>
      </c>
      <c r="E13" s="73" t="s">
        <v>4</v>
      </c>
      <c r="F13" s="74">
        <v>5931.3368399999999</v>
      </c>
      <c r="G13" s="74">
        <v>5886.8</v>
      </c>
      <c r="H13" s="74">
        <v>6471.6</v>
      </c>
      <c r="I13" s="3"/>
    </row>
    <row r="14" spans="1:9" s="4" customFormat="1" ht="38.25" x14ac:dyDescent="0.25">
      <c r="A14" s="37" t="s">
        <v>331</v>
      </c>
      <c r="B14" s="56" t="s">
        <v>168</v>
      </c>
      <c r="C14" s="73">
        <v>600</v>
      </c>
      <c r="D14" s="73" t="s">
        <v>97</v>
      </c>
      <c r="E14" s="73" t="s">
        <v>4</v>
      </c>
      <c r="F14" s="74">
        <v>17225.27</v>
      </c>
      <c r="G14" s="74">
        <v>15982.9</v>
      </c>
      <c r="H14" s="74">
        <v>15105</v>
      </c>
      <c r="I14" s="3"/>
    </row>
    <row r="15" spans="1:9" s="4" customFormat="1" x14ac:dyDescent="0.25">
      <c r="A15" s="37" t="s">
        <v>320</v>
      </c>
      <c r="B15" s="56" t="s">
        <v>168</v>
      </c>
      <c r="C15" s="73">
        <v>800</v>
      </c>
      <c r="D15" s="73" t="s">
        <v>97</v>
      </c>
      <c r="E15" s="73" t="s">
        <v>4</v>
      </c>
      <c r="F15" s="74">
        <v>151</v>
      </c>
      <c r="G15" s="74">
        <v>151</v>
      </c>
      <c r="H15" s="74">
        <v>163.30000000000001</v>
      </c>
      <c r="I15" s="3"/>
    </row>
    <row r="16" spans="1:9" s="4" customFormat="1" ht="51" x14ac:dyDescent="0.25">
      <c r="A16" s="37" t="s">
        <v>169</v>
      </c>
      <c r="B16" s="56" t="s">
        <v>170</v>
      </c>
      <c r="C16" s="72"/>
      <c r="D16" s="73"/>
      <c r="E16" s="73"/>
      <c r="F16" s="74">
        <f>F17+F18+F19</f>
        <v>32551.7</v>
      </c>
      <c r="G16" s="74">
        <f t="shared" ref="G16:H16" si="2">G17+G18+G19</f>
        <v>33676.800000000003</v>
      </c>
      <c r="H16" s="74">
        <f t="shared" si="2"/>
        <v>35579.4</v>
      </c>
      <c r="I16" s="3"/>
    </row>
    <row r="17" spans="1:9" s="4" customFormat="1" ht="89.25" x14ac:dyDescent="0.25">
      <c r="A17" s="37" t="s">
        <v>318</v>
      </c>
      <c r="B17" s="56" t="s">
        <v>170</v>
      </c>
      <c r="C17" s="73">
        <v>100</v>
      </c>
      <c r="D17" s="73" t="s">
        <v>97</v>
      </c>
      <c r="E17" s="73" t="s">
        <v>4</v>
      </c>
      <c r="F17" s="74">
        <v>11718</v>
      </c>
      <c r="G17" s="74">
        <v>12312.1</v>
      </c>
      <c r="H17" s="74">
        <v>13007.6</v>
      </c>
      <c r="I17" s="3"/>
    </row>
    <row r="18" spans="1:9" s="4" customFormat="1" ht="38.25" x14ac:dyDescent="0.25">
      <c r="A18" s="37" t="s">
        <v>319</v>
      </c>
      <c r="B18" s="56" t="s">
        <v>170</v>
      </c>
      <c r="C18" s="73">
        <v>200</v>
      </c>
      <c r="D18" s="73" t="s">
        <v>97</v>
      </c>
      <c r="E18" s="73" t="s">
        <v>4</v>
      </c>
      <c r="F18" s="74">
        <v>170</v>
      </c>
      <c r="G18" s="74">
        <v>115.6</v>
      </c>
      <c r="H18" s="74">
        <v>122.2</v>
      </c>
      <c r="I18" s="3"/>
    </row>
    <row r="19" spans="1:9" s="4" customFormat="1" ht="38.25" x14ac:dyDescent="0.25">
      <c r="A19" s="37" t="s">
        <v>331</v>
      </c>
      <c r="B19" s="56" t="s">
        <v>170</v>
      </c>
      <c r="C19" s="73">
        <v>600</v>
      </c>
      <c r="D19" s="73" t="s">
        <v>97</v>
      </c>
      <c r="E19" s="73" t="s">
        <v>4</v>
      </c>
      <c r="F19" s="74">
        <v>20663.7</v>
      </c>
      <c r="G19" s="74">
        <v>21249.1</v>
      </c>
      <c r="H19" s="74">
        <v>22449.599999999999</v>
      </c>
      <c r="I19" s="3"/>
    </row>
    <row r="20" spans="1:9" s="4" customFormat="1" ht="89.25" x14ac:dyDescent="0.25">
      <c r="A20" s="37" t="s">
        <v>388</v>
      </c>
      <c r="B20" s="56" t="s">
        <v>389</v>
      </c>
      <c r="C20" s="73"/>
      <c r="D20" s="73" t="s">
        <v>97</v>
      </c>
      <c r="E20" s="73" t="s">
        <v>4</v>
      </c>
      <c r="F20" s="74">
        <f>F21</f>
        <v>250</v>
      </c>
      <c r="G20" s="74">
        <f t="shared" ref="G20:H20" si="3">G21</f>
        <v>250</v>
      </c>
      <c r="H20" s="74">
        <f t="shared" si="3"/>
        <v>250</v>
      </c>
      <c r="I20" s="3"/>
    </row>
    <row r="21" spans="1:9" s="4" customFormat="1" ht="38.25" x14ac:dyDescent="0.25">
      <c r="A21" s="46" t="s">
        <v>331</v>
      </c>
      <c r="B21" s="75" t="s">
        <v>389</v>
      </c>
      <c r="C21" s="73">
        <v>600</v>
      </c>
      <c r="D21" s="73" t="s">
        <v>97</v>
      </c>
      <c r="E21" s="73" t="s">
        <v>4</v>
      </c>
      <c r="F21" s="74">
        <v>250</v>
      </c>
      <c r="G21" s="74">
        <v>250</v>
      </c>
      <c r="H21" s="74">
        <v>250</v>
      </c>
      <c r="I21" s="3"/>
    </row>
    <row r="22" spans="1:9" s="4" customFormat="1" ht="38.25" x14ac:dyDescent="0.25">
      <c r="A22" s="46" t="s">
        <v>423</v>
      </c>
      <c r="B22" s="56" t="s">
        <v>422</v>
      </c>
      <c r="C22" s="73"/>
      <c r="D22" s="73"/>
      <c r="E22" s="73"/>
      <c r="F22" s="74">
        <f>F23+F24</f>
        <v>4757.8963899999999</v>
      </c>
      <c r="G22" s="74"/>
      <c r="H22" s="74"/>
      <c r="I22" s="3"/>
    </row>
    <row r="23" spans="1:9" s="4" customFormat="1" ht="38.25" x14ac:dyDescent="0.25">
      <c r="A23" s="37" t="s">
        <v>319</v>
      </c>
      <c r="B23" s="56" t="s">
        <v>422</v>
      </c>
      <c r="C23" s="73">
        <v>200</v>
      </c>
      <c r="D23" s="73" t="s">
        <v>97</v>
      </c>
      <c r="E23" s="73" t="s">
        <v>4</v>
      </c>
      <c r="F23" s="74">
        <v>2024.29315</v>
      </c>
      <c r="G23" s="74"/>
      <c r="H23" s="74"/>
      <c r="I23" s="3"/>
    </row>
    <row r="24" spans="1:9" s="4" customFormat="1" ht="38.25" x14ac:dyDescent="0.25">
      <c r="A24" s="37" t="s">
        <v>331</v>
      </c>
      <c r="B24" s="56" t="s">
        <v>422</v>
      </c>
      <c r="C24" s="73">
        <v>600</v>
      </c>
      <c r="D24" s="73" t="s">
        <v>97</v>
      </c>
      <c r="E24" s="73" t="s">
        <v>4</v>
      </c>
      <c r="F24" s="74">
        <v>2733.6032399999999</v>
      </c>
      <c r="G24" s="74"/>
      <c r="H24" s="74"/>
      <c r="I24" s="3"/>
    </row>
    <row r="25" spans="1:9" s="4" customFormat="1" ht="25.5" x14ac:dyDescent="0.25">
      <c r="A25" s="37" t="s">
        <v>171</v>
      </c>
      <c r="B25" s="56" t="s">
        <v>172</v>
      </c>
      <c r="C25" s="72"/>
      <c r="D25" s="73"/>
      <c r="E25" s="73"/>
      <c r="F25" s="74">
        <f>F26+F39+F41+F45+F30+F36+F47+F33+F50+F52</f>
        <v>219461.76316999999</v>
      </c>
      <c r="G25" s="74">
        <f t="shared" ref="G25:H25" si="4">G26+G39+G41+G45+G30+G36+G47</f>
        <v>230524.48</v>
      </c>
      <c r="H25" s="74">
        <f t="shared" si="4"/>
        <v>243573.87</v>
      </c>
      <c r="I25" s="3"/>
    </row>
    <row r="26" spans="1:9" s="4" customFormat="1" ht="38.25" x14ac:dyDescent="0.25">
      <c r="A26" s="37" t="s">
        <v>39</v>
      </c>
      <c r="B26" s="56" t="s">
        <v>173</v>
      </c>
      <c r="C26" s="72"/>
      <c r="D26" s="73"/>
      <c r="E26" s="73"/>
      <c r="F26" s="74">
        <f>SUM(F27:F29)</f>
        <v>29298.77693</v>
      </c>
      <c r="G26" s="74">
        <f>SUM(G27:G29)</f>
        <v>36106.400000000001</v>
      </c>
      <c r="H26" s="74">
        <f>SUM(H27:H29)</f>
        <v>36463</v>
      </c>
      <c r="I26" s="3"/>
    </row>
    <row r="27" spans="1:9" s="4" customFormat="1" ht="38.25" x14ac:dyDescent="0.25">
      <c r="A27" s="37" t="s">
        <v>319</v>
      </c>
      <c r="B27" s="56" t="s">
        <v>173</v>
      </c>
      <c r="C27" s="73">
        <v>200</v>
      </c>
      <c r="D27" s="73" t="s">
        <v>97</v>
      </c>
      <c r="E27" s="73" t="s">
        <v>138</v>
      </c>
      <c r="F27" s="74">
        <v>11651.576929999999</v>
      </c>
      <c r="G27" s="74">
        <v>13713.4</v>
      </c>
      <c r="H27" s="74">
        <v>15831.5</v>
      </c>
      <c r="I27" s="3"/>
    </row>
    <row r="28" spans="1:9" s="4" customFormat="1" ht="38.25" x14ac:dyDescent="0.25">
      <c r="A28" s="37" t="s">
        <v>331</v>
      </c>
      <c r="B28" s="56" t="s">
        <v>173</v>
      </c>
      <c r="C28" s="73">
        <v>600</v>
      </c>
      <c r="D28" s="73" t="s">
        <v>97</v>
      </c>
      <c r="E28" s="73" t="s">
        <v>138</v>
      </c>
      <c r="F28" s="74">
        <v>16499.3</v>
      </c>
      <c r="G28" s="74">
        <v>21199.200000000001</v>
      </c>
      <c r="H28" s="74">
        <v>19504.3</v>
      </c>
      <c r="I28" s="3"/>
    </row>
    <row r="29" spans="1:9" s="4" customFormat="1" x14ac:dyDescent="0.25">
      <c r="A29" s="37" t="s">
        <v>320</v>
      </c>
      <c r="B29" s="56" t="s">
        <v>173</v>
      </c>
      <c r="C29" s="73">
        <v>800</v>
      </c>
      <c r="D29" s="73" t="s">
        <v>97</v>
      </c>
      <c r="E29" s="73" t="s">
        <v>138</v>
      </c>
      <c r="F29" s="74">
        <v>1147.9000000000001</v>
      </c>
      <c r="G29" s="74">
        <v>1193.8</v>
      </c>
      <c r="H29" s="74">
        <v>1127.2</v>
      </c>
      <c r="I29" s="3"/>
    </row>
    <row r="30" spans="1:9" s="4" customFormat="1" ht="63.75" x14ac:dyDescent="0.25">
      <c r="A30" s="37" t="s">
        <v>359</v>
      </c>
      <c r="B30" s="56" t="s">
        <v>174</v>
      </c>
      <c r="C30" s="73"/>
      <c r="D30" s="73"/>
      <c r="E30" s="73"/>
      <c r="F30" s="74">
        <f>F31+F32</f>
        <v>9999.4</v>
      </c>
      <c r="G30" s="74">
        <f t="shared" ref="G30:H30" si="5">G31+G32</f>
        <v>9999.4</v>
      </c>
      <c r="H30" s="74">
        <f t="shared" si="5"/>
        <v>9999.4</v>
      </c>
      <c r="I30" s="3"/>
    </row>
    <row r="31" spans="1:9" s="4" customFormat="1" ht="89.25" x14ac:dyDescent="0.25">
      <c r="A31" s="37" t="s">
        <v>318</v>
      </c>
      <c r="B31" s="56" t="s">
        <v>174</v>
      </c>
      <c r="C31" s="73">
        <v>100</v>
      </c>
      <c r="D31" s="73" t="s">
        <v>97</v>
      </c>
      <c r="E31" s="73" t="s">
        <v>138</v>
      </c>
      <c r="F31" s="74">
        <v>5779.4</v>
      </c>
      <c r="G31" s="74">
        <v>5779.4</v>
      </c>
      <c r="H31" s="74">
        <v>5779.4</v>
      </c>
      <c r="I31" s="3"/>
    </row>
    <row r="32" spans="1:9" s="4" customFormat="1" ht="38.25" x14ac:dyDescent="0.25">
      <c r="A32" s="37" t="s">
        <v>331</v>
      </c>
      <c r="B32" s="56" t="s">
        <v>174</v>
      </c>
      <c r="C32" s="73">
        <v>600</v>
      </c>
      <c r="D32" s="73" t="s">
        <v>97</v>
      </c>
      <c r="E32" s="73" t="s">
        <v>138</v>
      </c>
      <c r="F32" s="74">
        <v>4220</v>
      </c>
      <c r="G32" s="74">
        <v>4220</v>
      </c>
      <c r="H32" s="74">
        <v>4220</v>
      </c>
      <c r="I32" s="3"/>
    </row>
    <row r="33" spans="1:9" s="4" customFormat="1" ht="51" customHeight="1" x14ac:dyDescent="0.25">
      <c r="A33" s="37" t="s">
        <v>425</v>
      </c>
      <c r="B33" s="56" t="s">
        <v>424</v>
      </c>
      <c r="C33" s="73"/>
      <c r="D33" s="73"/>
      <c r="E33" s="73"/>
      <c r="F33" s="74">
        <f>F34+F35</f>
        <v>258</v>
      </c>
      <c r="G33" s="74"/>
      <c r="H33" s="74"/>
      <c r="I33" s="3"/>
    </row>
    <row r="34" spans="1:9" s="4" customFormat="1" ht="38.25" x14ac:dyDescent="0.25">
      <c r="A34" s="37" t="s">
        <v>319</v>
      </c>
      <c r="B34" s="56" t="s">
        <v>424</v>
      </c>
      <c r="C34" s="73">
        <v>200</v>
      </c>
      <c r="D34" s="73" t="s">
        <v>97</v>
      </c>
      <c r="E34" s="73" t="s">
        <v>138</v>
      </c>
      <c r="F34" s="74">
        <v>198</v>
      </c>
      <c r="G34" s="74"/>
      <c r="H34" s="74"/>
      <c r="I34" s="3"/>
    </row>
    <row r="35" spans="1:9" s="4" customFormat="1" ht="38.25" x14ac:dyDescent="0.25">
      <c r="A35" s="37" t="s">
        <v>331</v>
      </c>
      <c r="B35" s="56" t="s">
        <v>424</v>
      </c>
      <c r="C35" s="73">
        <v>600</v>
      </c>
      <c r="D35" s="73" t="s">
        <v>97</v>
      </c>
      <c r="E35" s="73" t="s">
        <v>138</v>
      </c>
      <c r="F35" s="74">
        <v>60</v>
      </c>
      <c r="G35" s="74"/>
      <c r="H35" s="74"/>
      <c r="I35" s="3"/>
    </row>
    <row r="36" spans="1:9" s="4" customFormat="1" ht="63.75" x14ac:dyDescent="0.25">
      <c r="A36" s="37" t="s">
        <v>175</v>
      </c>
      <c r="B36" s="56" t="s">
        <v>176</v>
      </c>
      <c r="C36" s="73"/>
      <c r="D36" s="73"/>
      <c r="E36" s="73"/>
      <c r="F36" s="74">
        <f>F37+F38</f>
        <v>5870.4</v>
      </c>
      <c r="G36" s="74">
        <f t="shared" ref="G36:H36" si="6">G37+G38</f>
        <v>5858.7</v>
      </c>
      <c r="H36" s="74">
        <f t="shared" si="6"/>
        <v>5858.7</v>
      </c>
      <c r="I36" s="3"/>
    </row>
    <row r="37" spans="1:9" s="4" customFormat="1" ht="38.25" x14ac:dyDescent="0.25">
      <c r="A37" s="37" t="s">
        <v>319</v>
      </c>
      <c r="B37" s="56" t="s">
        <v>176</v>
      </c>
      <c r="C37" s="73">
        <v>200</v>
      </c>
      <c r="D37" s="73" t="s">
        <v>97</v>
      </c>
      <c r="E37" s="73" t="s">
        <v>138</v>
      </c>
      <c r="F37" s="74">
        <v>2006</v>
      </c>
      <c r="G37" s="74">
        <v>2001</v>
      </c>
      <c r="H37" s="74">
        <v>2001</v>
      </c>
      <c r="I37" s="3"/>
    </row>
    <row r="38" spans="1:9" s="4" customFormat="1" ht="38.25" x14ac:dyDescent="0.25">
      <c r="A38" s="37" t="s">
        <v>331</v>
      </c>
      <c r="B38" s="56" t="s">
        <v>176</v>
      </c>
      <c r="C38" s="73">
        <v>600</v>
      </c>
      <c r="D38" s="73" t="s">
        <v>97</v>
      </c>
      <c r="E38" s="73" t="s">
        <v>138</v>
      </c>
      <c r="F38" s="74">
        <v>3864.4</v>
      </c>
      <c r="G38" s="74">
        <v>3857.7</v>
      </c>
      <c r="H38" s="74">
        <v>3857.7</v>
      </c>
      <c r="I38" s="3"/>
    </row>
    <row r="39" spans="1:9" s="4" customFormat="1" ht="38.25" x14ac:dyDescent="0.25">
      <c r="A39" s="37" t="s">
        <v>177</v>
      </c>
      <c r="B39" s="56" t="s">
        <v>178</v>
      </c>
      <c r="C39" s="72"/>
      <c r="D39" s="73"/>
      <c r="E39" s="73"/>
      <c r="F39" s="74">
        <f>SUM(F40:F40)</f>
        <v>101.21458</v>
      </c>
      <c r="G39" s="74">
        <f>SUM(G40:G40)</f>
        <v>100</v>
      </c>
      <c r="H39" s="74">
        <f>SUM(H40:H40)</f>
        <v>100</v>
      </c>
      <c r="I39" s="3"/>
    </row>
    <row r="40" spans="1:9" s="4" customFormat="1" ht="40.5" customHeight="1" x14ac:dyDescent="0.25">
      <c r="A40" s="37" t="s">
        <v>331</v>
      </c>
      <c r="B40" s="56" t="s">
        <v>178</v>
      </c>
      <c r="C40" s="73">
        <v>600</v>
      </c>
      <c r="D40" s="73" t="s">
        <v>97</v>
      </c>
      <c r="E40" s="73" t="s">
        <v>138</v>
      </c>
      <c r="F40" s="74">
        <v>101.21458</v>
      </c>
      <c r="G40" s="74">
        <v>100</v>
      </c>
      <c r="H40" s="74">
        <v>100</v>
      </c>
      <c r="I40" s="3"/>
    </row>
    <row r="41" spans="1:9" s="4" customFormat="1" ht="89.25" x14ac:dyDescent="0.25">
      <c r="A41" s="37" t="s">
        <v>180</v>
      </c>
      <c r="B41" s="56" t="s">
        <v>181</v>
      </c>
      <c r="C41" s="72"/>
      <c r="D41" s="73"/>
      <c r="E41" s="73"/>
      <c r="F41" s="74">
        <f>SUM(F42:F44)</f>
        <v>168469</v>
      </c>
      <c r="G41" s="74">
        <f>SUM(G42:G44)</f>
        <v>177672.7</v>
      </c>
      <c r="H41" s="74">
        <f>SUM(H42:H44)</f>
        <v>190334</v>
      </c>
      <c r="I41" s="3"/>
    </row>
    <row r="42" spans="1:9" s="4" customFormat="1" ht="89.25" x14ac:dyDescent="0.25">
      <c r="A42" s="37" t="s">
        <v>318</v>
      </c>
      <c r="B42" s="56" t="s">
        <v>181</v>
      </c>
      <c r="C42" s="73">
        <v>100</v>
      </c>
      <c r="D42" s="73" t="s">
        <v>97</v>
      </c>
      <c r="E42" s="73" t="s">
        <v>138</v>
      </c>
      <c r="F42" s="74">
        <v>78922.3</v>
      </c>
      <c r="G42" s="74">
        <v>84066.2</v>
      </c>
      <c r="H42" s="74">
        <v>90053.8</v>
      </c>
      <c r="I42" s="3"/>
    </row>
    <row r="43" spans="1:9" s="4" customFormat="1" ht="38.25" x14ac:dyDescent="0.25">
      <c r="A43" s="37" t="s">
        <v>319</v>
      </c>
      <c r="B43" s="56" t="s">
        <v>181</v>
      </c>
      <c r="C43" s="73">
        <v>200</v>
      </c>
      <c r="D43" s="73" t="s">
        <v>97</v>
      </c>
      <c r="E43" s="73" t="s">
        <v>138</v>
      </c>
      <c r="F43" s="74">
        <v>1430.2</v>
      </c>
      <c r="G43" s="74">
        <v>1438</v>
      </c>
      <c r="H43" s="74">
        <v>1540.5</v>
      </c>
      <c r="I43" s="3"/>
    </row>
    <row r="44" spans="1:9" s="4" customFormat="1" ht="38.25" x14ac:dyDescent="0.25">
      <c r="A44" s="37" t="s">
        <v>331</v>
      </c>
      <c r="B44" s="56" t="s">
        <v>181</v>
      </c>
      <c r="C44" s="73">
        <v>600</v>
      </c>
      <c r="D44" s="73" t="s">
        <v>97</v>
      </c>
      <c r="E44" s="73" t="s">
        <v>138</v>
      </c>
      <c r="F44" s="74">
        <v>88116.5</v>
      </c>
      <c r="G44" s="74">
        <v>92168.5</v>
      </c>
      <c r="H44" s="74">
        <v>98739.7</v>
      </c>
      <c r="I44" s="3"/>
    </row>
    <row r="45" spans="1:9" s="4" customFormat="1" ht="38.25" x14ac:dyDescent="0.25">
      <c r="A45" s="37" t="s">
        <v>442</v>
      </c>
      <c r="B45" s="56" t="s">
        <v>397</v>
      </c>
      <c r="C45" s="73"/>
      <c r="D45" s="73"/>
      <c r="E45" s="73"/>
      <c r="F45" s="74">
        <f>F46</f>
        <v>2330</v>
      </c>
      <c r="G45" s="74">
        <f t="shared" ref="G45:H45" si="7">G46</f>
        <v>0</v>
      </c>
      <c r="H45" s="74">
        <f t="shared" si="7"/>
        <v>0</v>
      </c>
      <c r="I45" s="3"/>
    </row>
    <row r="46" spans="1:9" s="4" customFormat="1" ht="38.25" x14ac:dyDescent="0.25">
      <c r="A46" s="37" t="s">
        <v>319</v>
      </c>
      <c r="B46" s="56" t="s">
        <v>397</v>
      </c>
      <c r="C46" s="73">
        <v>200</v>
      </c>
      <c r="D46" s="73" t="s">
        <v>97</v>
      </c>
      <c r="E46" s="73" t="s">
        <v>138</v>
      </c>
      <c r="F46" s="74">
        <v>2330</v>
      </c>
      <c r="G46" s="74"/>
      <c r="H46" s="74"/>
      <c r="I46" s="3"/>
    </row>
    <row r="47" spans="1:9" s="4" customFormat="1" ht="51" x14ac:dyDescent="0.25">
      <c r="A47" s="37" t="s">
        <v>343</v>
      </c>
      <c r="B47" s="56" t="s">
        <v>344</v>
      </c>
      <c r="C47" s="73"/>
      <c r="D47" s="73"/>
      <c r="E47" s="73"/>
      <c r="F47" s="74">
        <f>F48+F49</f>
        <v>1514</v>
      </c>
      <c r="G47" s="74">
        <f>G48+G49</f>
        <v>787.28</v>
      </c>
      <c r="H47" s="74">
        <f>H48+H49</f>
        <v>818.77</v>
      </c>
      <c r="I47" s="3"/>
    </row>
    <row r="48" spans="1:9" s="4" customFormat="1" ht="38.25" x14ac:dyDescent="0.25">
      <c r="A48" s="37" t="s">
        <v>319</v>
      </c>
      <c r="B48" s="56" t="s">
        <v>344</v>
      </c>
      <c r="C48" s="73">
        <v>200</v>
      </c>
      <c r="D48" s="73" t="s">
        <v>97</v>
      </c>
      <c r="E48" s="73" t="s">
        <v>138</v>
      </c>
      <c r="F48" s="74">
        <v>655.6</v>
      </c>
      <c r="G48" s="74">
        <v>340.88</v>
      </c>
      <c r="H48" s="74">
        <v>354.47</v>
      </c>
      <c r="I48" s="3"/>
    </row>
    <row r="49" spans="1:9" s="4" customFormat="1" ht="38.25" x14ac:dyDescent="0.25">
      <c r="A49" s="37" t="s">
        <v>331</v>
      </c>
      <c r="B49" s="56" t="s">
        <v>344</v>
      </c>
      <c r="C49" s="73">
        <v>600</v>
      </c>
      <c r="D49" s="73" t="s">
        <v>97</v>
      </c>
      <c r="E49" s="73" t="s">
        <v>138</v>
      </c>
      <c r="F49" s="74">
        <v>858.4</v>
      </c>
      <c r="G49" s="74">
        <v>446.4</v>
      </c>
      <c r="H49" s="74">
        <v>464.3</v>
      </c>
      <c r="I49" s="3"/>
    </row>
    <row r="50" spans="1:9" s="4" customFormat="1" ht="38.25" x14ac:dyDescent="0.25">
      <c r="A50" s="37" t="s">
        <v>428</v>
      </c>
      <c r="B50" s="56" t="s">
        <v>426</v>
      </c>
      <c r="C50" s="73"/>
      <c r="D50" s="73"/>
      <c r="E50" s="73"/>
      <c r="F50" s="74">
        <f>F51</f>
        <v>1012.14575</v>
      </c>
      <c r="G50" s="74"/>
      <c r="H50" s="74"/>
      <c r="I50" s="3"/>
    </row>
    <row r="51" spans="1:9" s="4" customFormat="1" ht="38.25" x14ac:dyDescent="0.25">
      <c r="A51" s="37" t="s">
        <v>331</v>
      </c>
      <c r="B51" s="56" t="s">
        <v>426</v>
      </c>
      <c r="C51" s="73">
        <v>600</v>
      </c>
      <c r="D51" s="73" t="s">
        <v>97</v>
      </c>
      <c r="E51" s="73" t="s">
        <v>138</v>
      </c>
      <c r="F51" s="74">
        <v>1012.14575</v>
      </c>
      <c r="G51" s="74"/>
      <c r="H51" s="74"/>
      <c r="I51" s="3"/>
    </row>
    <row r="52" spans="1:9" s="4" customFormat="1" ht="37.5" customHeight="1" x14ac:dyDescent="0.25">
      <c r="A52" s="37" t="s">
        <v>429</v>
      </c>
      <c r="B52" s="56" t="s">
        <v>427</v>
      </c>
      <c r="C52" s="73"/>
      <c r="D52" s="73"/>
      <c r="E52" s="73"/>
      <c r="F52" s="74">
        <f>F53</f>
        <v>608.82591000000002</v>
      </c>
      <c r="G52" s="74"/>
      <c r="H52" s="74"/>
      <c r="I52" s="3"/>
    </row>
    <row r="53" spans="1:9" s="4" customFormat="1" ht="38.25" x14ac:dyDescent="0.25">
      <c r="A53" s="37" t="s">
        <v>319</v>
      </c>
      <c r="B53" s="56" t="s">
        <v>427</v>
      </c>
      <c r="C53" s="73">
        <v>200</v>
      </c>
      <c r="D53" s="73" t="s">
        <v>97</v>
      </c>
      <c r="E53" s="73" t="s">
        <v>138</v>
      </c>
      <c r="F53" s="74">
        <v>608.82591000000002</v>
      </c>
      <c r="G53" s="74"/>
      <c r="H53" s="74"/>
      <c r="I53" s="3"/>
    </row>
    <row r="54" spans="1:9" s="4" customFormat="1" ht="38.25" x14ac:dyDescent="0.25">
      <c r="A54" s="37" t="s">
        <v>354</v>
      </c>
      <c r="B54" s="56" t="s">
        <v>356</v>
      </c>
      <c r="C54" s="73"/>
      <c r="D54" s="73"/>
      <c r="E54" s="73"/>
      <c r="F54" s="74">
        <f>F55</f>
        <v>2657.1929999999998</v>
      </c>
      <c r="G54" s="74">
        <f t="shared" ref="G54:H54" si="8">G55</f>
        <v>2657.1929999999998</v>
      </c>
      <c r="H54" s="74">
        <f t="shared" si="8"/>
        <v>3296.2650000000003</v>
      </c>
      <c r="I54" s="3"/>
    </row>
    <row r="55" spans="1:9" s="4" customFormat="1" ht="76.5" x14ac:dyDescent="0.25">
      <c r="A55" s="37" t="s">
        <v>355</v>
      </c>
      <c r="B55" s="56" t="s">
        <v>357</v>
      </c>
      <c r="C55" s="73"/>
      <c r="D55" s="73"/>
      <c r="E55" s="73"/>
      <c r="F55" s="74">
        <f>F56+F57</f>
        <v>2657.1929999999998</v>
      </c>
      <c r="G55" s="74">
        <f t="shared" ref="G55:H55" si="9">G56+G57</f>
        <v>2657.1929999999998</v>
      </c>
      <c r="H55" s="74">
        <f t="shared" si="9"/>
        <v>3296.2650000000003</v>
      </c>
      <c r="I55" s="3"/>
    </row>
    <row r="56" spans="1:9" s="4" customFormat="1" ht="38.25" x14ac:dyDescent="0.25">
      <c r="A56" s="37" t="s">
        <v>319</v>
      </c>
      <c r="B56" s="56" t="s">
        <v>357</v>
      </c>
      <c r="C56" s="73">
        <v>200</v>
      </c>
      <c r="D56" s="56" t="s">
        <v>97</v>
      </c>
      <c r="E56" s="56" t="s">
        <v>233</v>
      </c>
      <c r="F56" s="74">
        <v>2234.9549999999999</v>
      </c>
      <c r="G56" s="74">
        <v>2234.9549999999999</v>
      </c>
      <c r="H56" s="74">
        <v>2787.6860000000001</v>
      </c>
      <c r="I56" s="3"/>
    </row>
    <row r="57" spans="1:9" s="4" customFormat="1" ht="38.25" x14ac:dyDescent="0.25">
      <c r="A57" s="37" t="s">
        <v>331</v>
      </c>
      <c r="B57" s="56" t="s">
        <v>357</v>
      </c>
      <c r="C57" s="73">
        <v>600</v>
      </c>
      <c r="D57" s="56" t="s">
        <v>97</v>
      </c>
      <c r="E57" s="56" t="s">
        <v>233</v>
      </c>
      <c r="F57" s="74">
        <v>422.238</v>
      </c>
      <c r="G57" s="74">
        <v>422.238</v>
      </c>
      <c r="H57" s="74">
        <v>508.57900000000001</v>
      </c>
      <c r="I57" s="3"/>
    </row>
    <row r="58" spans="1:9" s="4" customFormat="1" ht="25.5" hidden="1" x14ac:dyDescent="0.25">
      <c r="A58" s="37" t="s">
        <v>183</v>
      </c>
      <c r="B58" s="56" t="s">
        <v>184</v>
      </c>
      <c r="C58" s="73"/>
      <c r="D58" s="73"/>
      <c r="E58" s="73"/>
      <c r="F58" s="74">
        <f>F59</f>
        <v>0</v>
      </c>
      <c r="G58" s="74">
        <f t="shared" ref="G58:H59" si="10">G59</f>
        <v>0</v>
      </c>
      <c r="H58" s="74">
        <f t="shared" si="10"/>
        <v>0</v>
      </c>
      <c r="I58" s="3"/>
    </row>
    <row r="59" spans="1:9" s="4" customFormat="1" ht="89.25" hidden="1" x14ac:dyDescent="0.25">
      <c r="A59" s="37" t="s">
        <v>185</v>
      </c>
      <c r="B59" s="56" t="s">
        <v>186</v>
      </c>
      <c r="C59" s="73"/>
      <c r="D59" s="73"/>
      <c r="E59" s="73"/>
      <c r="F59" s="74">
        <f>F60</f>
        <v>0</v>
      </c>
      <c r="G59" s="74">
        <f t="shared" si="10"/>
        <v>0</v>
      </c>
      <c r="H59" s="74">
        <f t="shared" si="10"/>
        <v>0</v>
      </c>
      <c r="I59" s="3"/>
    </row>
    <row r="60" spans="1:9" s="4" customFormat="1" hidden="1" x14ac:dyDescent="0.25">
      <c r="A60" s="37" t="s">
        <v>179</v>
      </c>
      <c r="B60" s="56" t="s">
        <v>186</v>
      </c>
      <c r="C60" s="73">
        <v>200</v>
      </c>
      <c r="D60" s="73" t="s">
        <v>97</v>
      </c>
      <c r="E60" s="73" t="s">
        <v>138</v>
      </c>
      <c r="F60" s="74"/>
      <c r="G60" s="74"/>
      <c r="H60" s="74"/>
      <c r="I60" s="3"/>
    </row>
    <row r="61" spans="1:9" s="4" customFormat="1" ht="25.5" hidden="1" x14ac:dyDescent="0.25">
      <c r="A61" s="37" t="s">
        <v>187</v>
      </c>
      <c r="B61" s="56" t="s">
        <v>188</v>
      </c>
      <c r="C61" s="73"/>
      <c r="D61" s="73" t="s">
        <v>97</v>
      </c>
      <c r="E61" s="73" t="s">
        <v>138</v>
      </c>
      <c r="F61" s="74">
        <f>F62</f>
        <v>0</v>
      </c>
      <c r="G61" s="74">
        <f t="shared" ref="G61:H62" si="11">G62</f>
        <v>0</v>
      </c>
      <c r="H61" s="74">
        <f t="shared" si="11"/>
        <v>0</v>
      </c>
      <c r="I61" s="3"/>
    </row>
    <row r="62" spans="1:9" s="4" customFormat="1" ht="63.75" hidden="1" x14ac:dyDescent="0.25">
      <c r="A62" s="37" t="s">
        <v>189</v>
      </c>
      <c r="B62" s="56" t="s">
        <v>190</v>
      </c>
      <c r="C62" s="73"/>
      <c r="D62" s="73" t="s">
        <v>97</v>
      </c>
      <c r="E62" s="73" t="s">
        <v>138</v>
      </c>
      <c r="F62" s="74">
        <f>F63</f>
        <v>0</v>
      </c>
      <c r="G62" s="74">
        <f t="shared" si="11"/>
        <v>0</v>
      </c>
      <c r="H62" s="74">
        <f t="shared" si="11"/>
        <v>0</v>
      </c>
      <c r="I62" s="3"/>
    </row>
    <row r="63" spans="1:9" s="4" customFormat="1" hidden="1" x14ac:dyDescent="0.25">
      <c r="A63" s="37" t="s">
        <v>179</v>
      </c>
      <c r="B63" s="56" t="s">
        <v>190</v>
      </c>
      <c r="C63" s="73">
        <v>200</v>
      </c>
      <c r="D63" s="73" t="s">
        <v>97</v>
      </c>
      <c r="E63" s="73" t="s">
        <v>138</v>
      </c>
      <c r="F63" s="74"/>
      <c r="G63" s="74"/>
      <c r="H63" s="74"/>
      <c r="I63" s="3"/>
    </row>
    <row r="64" spans="1:9" s="4" customFormat="1" ht="25.5" hidden="1" x14ac:dyDescent="0.25">
      <c r="A64" s="37" t="s">
        <v>191</v>
      </c>
      <c r="B64" s="56" t="s">
        <v>192</v>
      </c>
      <c r="C64" s="73"/>
      <c r="D64" s="73"/>
      <c r="E64" s="73"/>
      <c r="F64" s="74">
        <f>F65</f>
        <v>0</v>
      </c>
      <c r="G64" s="74">
        <f t="shared" ref="G64:H65" si="12">G65</f>
        <v>0</v>
      </c>
      <c r="H64" s="74">
        <f t="shared" si="12"/>
        <v>0</v>
      </c>
      <c r="I64" s="3"/>
    </row>
    <row r="65" spans="1:9" s="4" customFormat="1" ht="51" hidden="1" x14ac:dyDescent="0.25">
      <c r="A65" s="37" t="s">
        <v>193</v>
      </c>
      <c r="B65" s="56" t="s">
        <v>194</v>
      </c>
      <c r="C65" s="73"/>
      <c r="D65" s="73"/>
      <c r="E65" s="73"/>
      <c r="F65" s="74">
        <f>F66</f>
        <v>0</v>
      </c>
      <c r="G65" s="74">
        <f t="shared" si="12"/>
        <v>0</v>
      </c>
      <c r="H65" s="74">
        <f t="shared" si="12"/>
        <v>0</v>
      </c>
      <c r="I65" s="3"/>
    </row>
    <row r="66" spans="1:9" s="4" customFormat="1" hidden="1" x14ac:dyDescent="0.25">
      <c r="A66" s="37" t="s">
        <v>179</v>
      </c>
      <c r="B66" s="56" t="s">
        <v>194</v>
      </c>
      <c r="C66" s="73">
        <v>200</v>
      </c>
      <c r="D66" s="73" t="s">
        <v>97</v>
      </c>
      <c r="E66" s="73" t="s">
        <v>138</v>
      </c>
      <c r="F66" s="74"/>
      <c r="G66" s="74"/>
      <c r="H66" s="74"/>
      <c r="I66" s="3"/>
    </row>
    <row r="67" spans="1:9" s="4" customFormat="1" ht="38.25" x14ac:dyDescent="0.25">
      <c r="A67" s="37" t="s">
        <v>360</v>
      </c>
      <c r="B67" s="56" t="s">
        <v>161</v>
      </c>
      <c r="C67" s="72"/>
      <c r="D67" s="73"/>
      <c r="E67" s="73"/>
      <c r="F67" s="74">
        <f>F84+F68+F71+F75+F78+F81</f>
        <v>9040.2000000000007</v>
      </c>
      <c r="G67" s="74">
        <f t="shared" ref="G67:H67" si="13">G84+G68+G71+G75+G78+G81</f>
        <v>9407.7000000000007</v>
      </c>
      <c r="H67" s="74">
        <f t="shared" si="13"/>
        <v>9782.5</v>
      </c>
      <c r="I67" s="3"/>
    </row>
    <row r="68" spans="1:9" s="4" customFormat="1" ht="51" hidden="1" x14ac:dyDescent="0.25">
      <c r="A68" s="37" t="s">
        <v>364</v>
      </c>
      <c r="B68" s="56" t="s">
        <v>239</v>
      </c>
      <c r="C68" s="72"/>
      <c r="D68" s="73"/>
      <c r="E68" s="73"/>
      <c r="F68" s="74">
        <f>F69</f>
        <v>0</v>
      </c>
      <c r="G68" s="74">
        <f t="shared" ref="G68:H69" si="14">G69</f>
        <v>0</v>
      </c>
      <c r="H68" s="74">
        <f t="shared" si="14"/>
        <v>0</v>
      </c>
      <c r="I68" s="3"/>
    </row>
    <row r="69" spans="1:9" s="4" customFormat="1" ht="51" hidden="1" x14ac:dyDescent="0.25">
      <c r="A69" s="37" t="s">
        <v>365</v>
      </c>
      <c r="B69" s="56" t="s">
        <v>240</v>
      </c>
      <c r="C69" s="72"/>
      <c r="D69" s="73"/>
      <c r="E69" s="73"/>
      <c r="F69" s="74">
        <f>F70</f>
        <v>0</v>
      </c>
      <c r="G69" s="74">
        <f t="shared" si="14"/>
        <v>0</v>
      </c>
      <c r="H69" s="74">
        <f t="shared" si="14"/>
        <v>0</v>
      </c>
      <c r="I69" s="3"/>
    </row>
    <row r="70" spans="1:9" s="4" customFormat="1" ht="25.5" hidden="1" x14ac:dyDescent="0.25">
      <c r="A70" s="37" t="s">
        <v>321</v>
      </c>
      <c r="B70" s="56" t="s">
        <v>240</v>
      </c>
      <c r="C70" s="73">
        <v>300</v>
      </c>
      <c r="D70" s="73" t="s">
        <v>159</v>
      </c>
      <c r="E70" s="73" t="s">
        <v>107</v>
      </c>
      <c r="F70" s="74"/>
      <c r="G70" s="74"/>
      <c r="H70" s="74"/>
      <c r="I70" s="3"/>
    </row>
    <row r="71" spans="1:9" s="4" customFormat="1" ht="89.25" x14ac:dyDescent="0.25">
      <c r="A71" s="37" t="s">
        <v>241</v>
      </c>
      <c r="B71" s="56" t="s">
        <v>242</v>
      </c>
      <c r="C71" s="73"/>
      <c r="D71" s="73"/>
      <c r="E71" s="73"/>
      <c r="F71" s="74">
        <f>F72</f>
        <v>187.2</v>
      </c>
      <c r="G71" s="74">
        <f t="shared" ref="G71:H71" si="15">G72</f>
        <v>194.7</v>
      </c>
      <c r="H71" s="74">
        <f t="shared" si="15"/>
        <v>202.5</v>
      </c>
      <c r="I71" s="3"/>
    </row>
    <row r="72" spans="1:9" s="4" customFormat="1" ht="89.25" x14ac:dyDescent="0.25">
      <c r="A72" s="37" t="s">
        <v>243</v>
      </c>
      <c r="B72" s="56" t="s">
        <v>244</v>
      </c>
      <c r="C72" s="72"/>
      <c r="D72" s="73"/>
      <c r="E72" s="73"/>
      <c r="F72" s="74">
        <f>F73+F74</f>
        <v>187.2</v>
      </c>
      <c r="G72" s="74">
        <f t="shared" ref="G72:H72" si="16">G73+G74</f>
        <v>194.7</v>
      </c>
      <c r="H72" s="74">
        <f t="shared" si="16"/>
        <v>202.5</v>
      </c>
      <c r="I72" s="3"/>
    </row>
    <row r="73" spans="1:9" s="4" customFormat="1" ht="25.5" x14ac:dyDescent="0.25">
      <c r="A73" s="37" t="s">
        <v>321</v>
      </c>
      <c r="B73" s="56" t="s">
        <v>244</v>
      </c>
      <c r="C73" s="73">
        <v>300</v>
      </c>
      <c r="D73" s="73" t="s">
        <v>159</v>
      </c>
      <c r="E73" s="73" t="s">
        <v>107</v>
      </c>
      <c r="F73" s="74">
        <v>93</v>
      </c>
      <c r="G73" s="74">
        <v>96.7</v>
      </c>
      <c r="H73" s="74">
        <v>100.6</v>
      </c>
      <c r="I73" s="3"/>
    </row>
    <row r="74" spans="1:9" s="4" customFormat="1" ht="38.25" x14ac:dyDescent="0.25">
      <c r="A74" s="37" t="s">
        <v>331</v>
      </c>
      <c r="B74" s="56" t="s">
        <v>244</v>
      </c>
      <c r="C74" s="73">
        <v>600</v>
      </c>
      <c r="D74" s="73" t="s">
        <v>159</v>
      </c>
      <c r="E74" s="73" t="s">
        <v>107</v>
      </c>
      <c r="F74" s="74">
        <v>94.2</v>
      </c>
      <c r="G74" s="74">
        <v>98</v>
      </c>
      <c r="H74" s="74">
        <v>101.9</v>
      </c>
      <c r="I74" s="3"/>
    </row>
    <row r="75" spans="1:9" s="4" customFormat="1" ht="38.25" x14ac:dyDescent="0.25">
      <c r="A75" s="37" t="s">
        <v>245</v>
      </c>
      <c r="B75" s="56" t="s">
        <v>246</v>
      </c>
      <c r="C75" s="72"/>
      <c r="D75" s="73"/>
      <c r="E75" s="73"/>
      <c r="F75" s="74">
        <f>F76</f>
        <v>3231</v>
      </c>
      <c r="G75" s="74">
        <f>G76</f>
        <v>3377</v>
      </c>
      <c r="H75" s="74">
        <f>H76</f>
        <v>3512</v>
      </c>
      <c r="I75" s="3"/>
    </row>
    <row r="76" spans="1:9" s="4" customFormat="1" ht="63.75" x14ac:dyDescent="0.25">
      <c r="A76" s="37" t="s">
        <v>247</v>
      </c>
      <c r="B76" s="56" t="s">
        <v>248</v>
      </c>
      <c r="C76" s="72"/>
      <c r="D76" s="73"/>
      <c r="E76" s="73"/>
      <c r="F76" s="74">
        <f>F77</f>
        <v>3231</v>
      </c>
      <c r="G76" s="74">
        <f t="shared" ref="G76:H76" si="17">G77</f>
        <v>3377</v>
      </c>
      <c r="H76" s="74">
        <f t="shared" si="17"/>
        <v>3512</v>
      </c>
      <c r="I76" s="3"/>
    </row>
    <row r="77" spans="1:9" s="4" customFormat="1" ht="25.5" x14ac:dyDescent="0.25">
      <c r="A77" s="37" t="s">
        <v>321</v>
      </c>
      <c r="B77" s="56" t="s">
        <v>248</v>
      </c>
      <c r="C77" s="73">
        <v>300</v>
      </c>
      <c r="D77" s="73" t="s">
        <v>159</v>
      </c>
      <c r="E77" s="73" t="s">
        <v>107</v>
      </c>
      <c r="F77" s="74">
        <v>3231</v>
      </c>
      <c r="G77" s="74">
        <v>3377</v>
      </c>
      <c r="H77" s="74">
        <v>3512</v>
      </c>
      <c r="I77" s="3"/>
    </row>
    <row r="78" spans="1:9" s="4" customFormat="1" ht="51" x14ac:dyDescent="0.25">
      <c r="A78" s="37" t="s">
        <v>249</v>
      </c>
      <c r="B78" s="56" t="s">
        <v>250</v>
      </c>
      <c r="C78" s="72"/>
      <c r="D78" s="73"/>
      <c r="E78" s="73"/>
      <c r="F78" s="74">
        <f>F79</f>
        <v>2502</v>
      </c>
      <c r="G78" s="74">
        <f>G79</f>
        <v>2615</v>
      </c>
      <c r="H78" s="74">
        <f>H79</f>
        <v>2719</v>
      </c>
      <c r="I78" s="3"/>
    </row>
    <row r="79" spans="1:9" s="4" customFormat="1" ht="63.75" x14ac:dyDescent="0.25">
      <c r="A79" s="37" t="s">
        <v>251</v>
      </c>
      <c r="B79" s="56" t="s">
        <v>252</v>
      </c>
      <c r="C79" s="72"/>
      <c r="D79" s="73"/>
      <c r="E79" s="73"/>
      <c r="F79" s="74">
        <f>F80</f>
        <v>2502</v>
      </c>
      <c r="G79" s="74">
        <f t="shared" ref="G79:H79" si="18">G80</f>
        <v>2615</v>
      </c>
      <c r="H79" s="74">
        <f t="shared" si="18"/>
        <v>2719</v>
      </c>
      <c r="I79" s="3"/>
    </row>
    <row r="80" spans="1:9" s="4" customFormat="1" x14ac:dyDescent="0.25">
      <c r="A80" s="37"/>
      <c r="B80" s="56" t="s">
        <v>252</v>
      </c>
      <c r="C80" s="73">
        <v>300</v>
      </c>
      <c r="D80" s="73" t="s">
        <v>159</v>
      </c>
      <c r="E80" s="73" t="s">
        <v>107</v>
      </c>
      <c r="F80" s="74">
        <v>2502</v>
      </c>
      <c r="G80" s="74">
        <v>2615</v>
      </c>
      <c r="H80" s="74">
        <v>2719</v>
      </c>
      <c r="I80" s="3"/>
    </row>
    <row r="81" spans="1:9" s="4" customFormat="1" ht="38.25" x14ac:dyDescent="0.25">
      <c r="A81" s="37" t="s">
        <v>253</v>
      </c>
      <c r="B81" s="56" t="s">
        <v>254</v>
      </c>
      <c r="C81" s="72"/>
      <c r="D81" s="73"/>
      <c r="E81" s="73"/>
      <c r="F81" s="74">
        <f>F82</f>
        <v>2000</v>
      </c>
      <c r="G81" s="74">
        <f t="shared" ref="G81:H82" si="19">G82</f>
        <v>2090</v>
      </c>
      <c r="H81" s="74">
        <f t="shared" si="19"/>
        <v>2174</v>
      </c>
      <c r="I81" s="3"/>
    </row>
    <row r="82" spans="1:9" s="4" customFormat="1" ht="63.75" x14ac:dyDescent="0.25">
      <c r="A82" s="37" t="s">
        <v>366</v>
      </c>
      <c r="B82" s="56" t="s">
        <v>255</v>
      </c>
      <c r="C82" s="72"/>
      <c r="D82" s="73"/>
      <c r="E82" s="73"/>
      <c r="F82" s="74">
        <f>F83</f>
        <v>2000</v>
      </c>
      <c r="G82" s="74">
        <f t="shared" si="19"/>
        <v>2090</v>
      </c>
      <c r="H82" s="74">
        <f t="shared" si="19"/>
        <v>2174</v>
      </c>
      <c r="I82" s="3"/>
    </row>
    <row r="83" spans="1:9" s="4" customFormat="1" ht="25.5" x14ac:dyDescent="0.25">
      <c r="A83" s="37" t="s">
        <v>321</v>
      </c>
      <c r="B83" s="56" t="s">
        <v>255</v>
      </c>
      <c r="C83" s="73">
        <v>300</v>
      </c>
      <c r="D83" s="73" t="s">
        <v>159</v>
      </c>
      <c r="E83" s="73" t="s">
        <v>107</v>
      </c>
      <c r="F83" s="74">
        <v>2000</v>
      </c>
      <c r="G83" s="74">
        <v>2090</v>
      </c>
      <c r="H83" s="74">
        <v>2174</v>
      </c>
      <c r="I83" s="3"/>
    </row>
    <row r="84" spans="1:9" s="4" customFormat="1" ht="63.75" x14ac:dyDescent="0.25">
      <c r="A84" s="37" t="s">
        <v>162</v>
      </c>
      <c r="B84" s="56" t="s">
        <v>163</v>
      </c>
      <c r="C84" s="72"/>
      <c r="D84" s="73"/>
      <c r="E84" s="73"/>
      <c r="F84" s="74">
        <f>F85</f>
        <v>1120</v>
      </c>
      <c r="G84" s="74">
        <f>G85</f>
        <v>1131</v>
      </c>
      <c r="H84" s="74">
        <f>H85</f>
        <v>1175</v>
      </c>
      <c r="I84" s="3"/>
    </row>
    <row r="85" spans="1:9" s="4" customFormat="1" ht="63.75" x14ac:dyDescent="0.25">
      <c r="A85" s="37" t="s">
        <v>361</v>
      </c>
      <c r="B85" s="56" t="s">
        <v>398</v>
      </c>
      <c r="C85" s="72"/>
      <c r="D85" s="73"/>
      <c r="E85" s="73"/>
      <c r="F85" s="74">
        <f>SUM(F86:F87)</f>
        <v>1120</v>
      </c>
      <c r="G85" s="74">
        <f>SUM(G86:G87)</f>
        <v>1131</v>
      </c>
      <c r="H85" s="74">
        <f>SUM(H86:H87)</f>
        <v>1175</v>
      </c>
      <c r="I85" s="3"/>
    </row>
    <row r="86" spans="1:9" s="4" customFormat="1" ht="89.25" x14ac:dyDescent="0.25">
      <c r="A86" s="37" t="s">
        <v>318</v>
      </c>
      <c r="B86" s="56" t="s">
        <v>398</v>
      </c>
      <c r="C86" s="73">
        <v>100</v>
      </c>
      <c r="D86" s="73" t="s">
        <v>4</v>
      </c>
      <c r="E86" s="73" t="s">
        <v>5</v>
      </c>
      <c r="F86" s="49">
        <v>1049.3</v>
      </c>
      <c r="G86" s="49">
        <v>1118.5</v>
      </c>
      <c r="H86" s="49">
        <v>1162</v>
      </c>
      <c r="I86" s="3"/>
    </row>
    <row r="87" spans="1:9" s="4" customFormat="1" ht="38.25" x14ac:dyDescent="0.25">
      <c r="A87" s="37" t="s">
        <v>319</v>
      </c>
      <c r="B87" s="56" t="s">
        <v>398</v>
      </c>
      <c r="C87" s="73">
        <v>200</v>
      </c>
      <c r="D87" s="73" t="s">
        <v>4</v>
      </c>
      <c r="E87" s="73" t="s">
        <v>5</v>
      </c>
      <c r="F87" s="49">
        <v>70.7</v>
      </c>
      <c r="G87" s="49">
        <v>12.5</v>
      </c>
      <c r="H87" s="49">
        <v>13</v>
      </c>
      <c r="I87" s="3"/>
    </row>
    <row r="88" spans="1:9" s="4" customFormat="1" ht="38.25" x14ac:dyDescent="0.25">
      <c r="A88" s="37" t="s">
        <v>204</v>
      </c>
      <c r="B88" s="56" t="s">
        <v>205</v>
      </c>
      <c r="C88" s="72"/>
      <c r="D88" s="73"/>
      <c r="E88" s="73"/>
      <c r="F88" s="74">
        <f>F89+F99+F95</f>
        <v>29964.2</v>
      </c>
      <c r="G88" s="74">
        <f>G89+G99+G95</f>
        <v>30930</v>
      </c>
      <c r="H88" s="74">
        <f>H89+H99+H95</f>
        <v>32124.199999999997</v>
      </c>
      <c r="I88" s="3"/>
    </row>
    <row r="89" spans="1:9" s="4" customFormat="1" ht="38.25" x14ac:dyDescent="0.25">
      <c r="A89" s="37" t="s">
        <v>206</v>
      </c>
      <c r="B89" s="56" t="s">
        <v>207</v>
      </c>
      <c r="C89" s="72"/>
      <c r="D89" s="73"/>
      <c r="E89" s="73"/>
      <c r="F89" s="74">
        <f>F90</f>
        <v>29892</v>
      </c>
      <c r="G89" s="74">
        <f t="shared" ref="G89:H89" si="20">G90</f>
        <v>30854.9</v>
      </c>
      <c r="H89" s="74">
        <f t="shared" si="20"/>
        <v>32046.1</v>
      </c>
      <c r="I89" s="3"/>
    </row>
    <row r="90" spans="1:9" s="4" customFormat="1" ht="38.25" x14ac:dyDescent="0.25">
      <c r="A90" s="37" t="s">
        <v>39</v>
      </c>
      <c r="B90" s="56" t="s">
        <v>208</v>
      </c>
      <c r="C90" s="72"/>
      <c r="D90" s="73"/>
      <c r="E90" s="73"/>
      <c r="F90" s="74">
        <f>SUM(F91:F94)</f>
        <v>29892</v>
      </c>
      <c r="G90" s="74">
        <f>SUM(G91:G94)</f>
        <v>30854.9</v>
      </c>
      <c r="H90" s="74">
        <f>SUM(H91:H94)</f>
        <v>32046.1</v>
      </c>
      <c r="I90" s="3"/>
    </row>
    <row r="91" spans="1:9" s="4" customFormat="1" ht="89.25" x14ac:dyDescent="0.25">
      <c r="A91" s="37" t="s">
        <v>318</v>
      </c>
      <c r="B91" s="56" t="s">
        <v>208</v>
      </c>
      <c r="C91" s="73">
        <v>100</v>
      </c>
      <c r="D91" s="73" t="s">
        <v>97</v>
      </c>
      <c r="E91" s="73" t="s">
        <v>98</v>
      </c>
      <c r="F91" s="74">
        <v>12650.3</v>
      </c>
      <c r="G91" s="74">
        <v>13456.6</v>
      </c>
      <c r="H91" s="74">
        <v>13994.9</v>
      </c>
      <c r="I91" s="3"/>
    </row>
    <row r="92" spans="1:9" s="4" customFormat="1" ht="38.25" x14ac:dyDescent="0.25">
      <c r="A92" s="37" t="s">
        <v>319</v>
      </c>
      <c r="B92" s="56" t="s">
        <v>208</v>
      </c>
      <c r="C92" s="73">
        <v>200</v>
      </c>
      <c r="D92" s="73" t="s">
        <v>97</v>
      </c>
      <c r="E92" s="73" t="s">
        <v>98</v>
      </c>
      <c r="F92" s="74">
        <v>4588.8</v>
      </c>
      <c r="G92" s="74">
        <v>4452.8</v>
      </c>
      <c r="H92" s="74">
        <v>5115.2</v>
      </c>
      <c r="I92" s="3"/>
    </row>
    <row r="93" spans="1:9" s="4" customFormat="1" ht="38.25" x14ac:dyDescent="0.25">
      <c r="A93" s="37" t="s">
        <v>331</v>
      </c>
      <c r="B93" s="56" t="s">
        <v>208</v>
      </c>
      <c r="C93" s="73">
        <v>600</v>
      </c>
      <c r="D93" s="73" t="s">
        <v>97</v>
      </c>
      <c r="E93" s="73" t="s">
        <v>98</v>
      </c>
      <c r="F93" s="74">
        <v>11454.2</v>
      </c>
      <c r="G93" s="74">
        <v>11801.6</v>
      </c>
      <c r="H93" s="74">
        <v>12346.9</v>
      </c>
      <c r="I93" s="3"/>
    </row>
    <row r="94" spans="1:9" s="4" customFormat="1" x14ac:dyDescent="0.25">
      <c r="A94" s="37" t="s">
        <v>320</v>
      </c>
      <c r="B94" s="56" t="s">
        <v>208</v>
      </c>
      <c r="C94" s="73">
        <v>800</v>
      </c>
      <c r="D94" s="73" t="s">
        <v>97</v>
      </c>
      <c r="E94" s="73" t="s">
        <v>98</v>
      </c>
      <c r="F94" s="74">
        <v>1198.7</v>
      </c>
      <c r="G94" s="74">
        <v>1143.9000000000001</v>
      </c>
      <c r="H94" s="74">
        <v>589.1</v>
      </c>
      <c r="I94" s="3"/>
    </row>
    <row r="95" spans="1:9" s="4" customFormat="1" ht="25.5" hidden="1" x14ac:dyDescent="0.25">
      <c r="A95" s="37" t="s">
        <v>187</v>
      </c>
      <c r="B95" s="56" t="s">
        <v>210</v>
      </c>
      <c r="C95" s="73"/>
      <c r="D95" s="73"/>
      <c r="E95" s="73"/>
      <c r="F95" s="74">
        <f>F96</f>
        <v>0</v>
      </c>
      <c r="G95" s="74">
        <f t="shared" ref="G95:H95" si="21">G96</f>
        <v>0</v>
      </c>
      <c r="H95" s="74">
        <f t="shared" si="21"/>
        <v>0</v>
      </c>
      <c r="I95" s="3"/>
    </row>
    <row r="96" spans="1:9" s="4" customFormat="1" ht="63.75" hidden="1" x14ac:dyDescent="0.25">
      <c r="A96" s="37" t="s">
        <v>211</v>
      </c>
      <c r="B96" s="56" t="s">
        <v>212</v>
      </c>
      <c r="C96" s="73"/>
      <c r="D96" s="73"/>
      <c r="E96" s="73"/>
      <c r="F96" s="74">
        <f>F97+F98</f>
        <v>0</v>
      </c>
      <c r="G96" s="74">
        <f t="shared" ref="G96:H96" si="22">G97+G98</f>
        <v>0</v>
      </c>
      <c r="H96" s="74">
        <f t="shared" si="22"/>
        <v>0</v>
      </c>
      <c r="I96" s="3"/>
    </row>
    <row r="97" spans="1:9" s="4" customFormat="1" ht="38.25" hidden="1" x14ac:dyDescent="0.25">
      <c r="A97" s="37" t="s">
        <v>319</v>
      </c>
      <c r="B97" s="56" t="s">
        <v>212</v>
      </c>
      <c r="C97" s="73">
        <v>200</v>
      </c>
      <c r="D97" s="73" t="s">
        <v>97</v>
      </c>
      <c r="E97" s="73" t="s">
        <v>98</v>
      </c>
      <c r="F97" s="74"/>
      <c r="G97" s="74"/>
      <c r="H97" s="74"/>
      <c r="I97" s="3"/>
    </row>
    <row r="98" spans="1:9" s="4" customFormat="1" ht="25.5" hidden="1" x14ac:dyDescent="0.25">
      <c r="A98" s="37" t="s">
        <v>209</v>
      </c>
      <c r="B98" s="56" t="s">
        <v>212</v>
      </c>
      <c r="C98" s="73">
        <v>244</v>
      </c>
      <c r="D98" s="73" t="s">
        <v>97</v>
      </c>
      <c r="E98" s="73" t="s">
        <v>98</v>
      </c>
      <c r="F98" s="74"/>
      <c r="G98" s="74"/>
      <c r="H98" s="74"/>
      <c r="I98" s="3"/>
    </row>
    <row r="99" spans="1:9" s="4" customFormat="1" ht="38.25" x14ac:dyDescent="0.25">
      <c r="A99" s="37" t="s">
        <v>213</v>
      </c>
      <c r="B99" s="56" t="s">
        <v>214</v>
      </c>
      <c r="C99" s="72"/>
      <c r="D99" s="73"/>
      <c r="E99" s="73"/>
      <c r="F99" s="74">
        <f>F100</f>
        <v>72.2</v>
      </c>
      <c r="G99" s="74">
        <f t="shared" ref="G99:H100" si="23">G100</f>
        <v>75.099999999999994</v>
      </c>
      <c r="H99" s="74">
        <f t="shared" si="23"/>
        <v>78.099999999999994</v>
      </c>
      <c r="I99" s="3"/>
    </row>
    <row r="100" spans="1:9" s="4" customFormat="1" ht="25.5" x14ac:dyDescent="0.25">
      <c r="A100" s="37" t="s">
        <v>215</v>
      </c>
      <c r="B100" s="56" t="s">
        <v>216</v>
      </c>
      <c r="C100" s="72"/>
      <c r="D100" s="73"/>
      <c r="E100" s="73"/>
      <c r="F100" s="74">
        <f>F101</f>
        <v>72.2</v>
      </c>
      <c r="G100" s="74">
        <f t="shared" si="23"/>
        <v>75.099999999999994</v>
      </c>
      <c r="H100" s="74">
        <f t="shared" si="23"/>
        <v>78.099999999999994</v>
      </c>
      <c r="I100" s="3"/>
    </row>
    <row r="101" spans="1:9" s="4" customFormat="1" ht="38.25" x14ac:dyDescent="0.25">
      <c r="A101" s="37" t="s">
        <v>319</v>
      </c>
      <c r="B101" s="56" t="s">
        <v>216</v>
      </c>
      <c r="C101" s="73">
        <v>200</v>
      </c>
      <c r="D101" s="73" t="s">
        <v>97</v>
      </c>
      <c r="E101" s="73" t="s">
        <v>98</v>
      </c>
      <c r="F101" s="74">
        <v>72.2</v>
      </c>
      <c r="G101" s="74">
        <v>75.099999999999994</v>
      </c>
      <c r="H101" s="74">
        <v>78.099999999999994</v>
      </c>
      <c r="I101" s="3"/>
    </row>
    <row r="102" spans="1:9" s="4" customFormat="1" ht="57" customHeight="1" x14ac:dyDescent="0.25">
      <c r="A102" s="37" t="s">
        <v>363</v>
      </c>
      <c r="B102" s="56" t="s">
        <v>217</v>
      </c>
      <c r="C102" s="72"/>
      <c r="D102" s="73"/>
      <c r="E102" s="73"/>
      <c r="F102" s="74">
        <f>F103+F108</f>
        <v>16728.2336</v>
      </c>
      <c r="G102" s="74">
        <f>G103+G108</f>
        <v>14429.800000000003</v>
      </c>
      <c r="H102" s="74">
        <f>H103+H108</f>
        <v>15629.4</v>
      </c>
      <c r="I102" s="3"/>
    </row>
    <row r="103" spans="1:9" s="4" customFormat="1" ht="66" customHeight="1" x14ac:dyDescent="0.25">
      <c r="A103" s="37" t="s">
        <v>218</v>
      </c>
      <c r="B103" s="56" t="s">
        <v>219</v>
      </c>
      <c r="C103" s="72"/>
      <c r="D103" s="73"/>
      <c r="E103" s="73"/>
      <c r="F103" s="74">
        <f>F104</f>
        <v>1723.2</v>
      </c>
      <c r="G103" s="74">
        <f t="shared" ref="G103:H103" si="24">G104</f>
        <v>2186.8000000000002</v>
      </c>
      <c r="H103" s="74">
        <f t="shared" si="24"/>
        <v>2269.2999999999997</v>
      </c>
      <c r="I103" s="3"/>
    </row>
    <row r="104" spans="1:9" s="4" customFormat="1" ht="38.25" x14ac:dyDescent="0.25">
      <c r="A104" s="37" t="s">
        <v>220</v>
      </c>
      <c r="B104" s="56" t="s">
        <v>221</v>
      </c>
      <c r="C104" s="72"/>
      <c r="D104" s="73"/>
      <c r="E104" s="73"/>
      <c r="F104" s="74">
        <f>SUM(F105:F107)</f>
        <v>1723.2</v>
      </c>
      <c r="G104" s="74">
        <f>SUM(G105:G107)</f>
        <v>2186.8000000000002</v>
      </c>
      <c r="H104" s="74">
        <f>SUM(H105:H107)</f>
        <v>2269.2999999999997</v>
      </c>
      <c r="I104" s="3"/>
    </row>
    <row r="105" spans="1:9" s="4" customFormat="1" ht="38.25" x14ac:dyDescent="0.25">
      <c r="A105" s="37" t="s">
        <v>319</v>
      </c>
      <c r="B105" s="56" t="s">
        <v>221</v>
      </c>
      <c r="C105" s="73">
        <v>200</v>
      </c>
      <c r="D105" s="73" t="s">
        <v>97</v>
      </c>
      <c r="E105" s="56" t="s">
        <v>233</v>
      </c>
      <c r="F105" s="74">
        <v>1070.3004000000001</v>
      </c>
      <c r="G105" s="74">
        <v>1405.1</v>
      </c>
      <c r="H105" s="74">
        <v>1809.1</v>
      </c>
      <c r="I105" s="3"/>
    </row>
    <row r="106" spans="1:9" s="4" customFormat="1" ht="25.5" x14ac:dyDescent="0.25">
      <c r="A106" s="37" t="s">
        <v>321</v>
      </c>
      <c r="B106" s="56" t="s">
        <v>221</v>
      </c>
      <c r="C106" s="73">
        <v>300</v>
      </c>
      <c r="D106" s="73" t="s">
        <v>97</v>
      </c>
      <c r="E106" s="56" t="s">
        <v>233</v>
      </c>
      <c r="F106" s="74"/>
      <c r="G106" s="74"/>
      <c r="H106" s="74"/>
      <c r="I106" s="3"/>
    </row>
    <row r="107" spans="1:9" s="4" customFormat="1" ht="38.25" x14ac:dyDescent="0.25">
      <c r="A107" s="37" t="s">
        <v>331</v>
      </c>
      <c r="B107" s="56" t="s">
        <v>221</v>
      </c>
      <c r="C107" s="73">
        <v>600</v>
      </c>
      <c r="D107" s="73" t="s">
        <v>97</v>
      </c>
      <c r="E107" s="56" t="s">
        <v>233</v>
      </c>
      <c r="F107" s="74">
        <v>652.89959999999996</v>
      </c>
      <c r="G107" s="74">
        <v>781.7</v>
      </c>
      <c r="H107" s="74">
        <v>460.2</v>
      </c>
      <c r="I107" s="3"/>
    </row>
    <row r="108" spans="1:9" s="4" customFormat="1" ht="51" x14ac:dyDescent="0.25">
      <c r="A108" s="37" t="s">
        <v>222</v>
      </c>
      <c r="B108" s="56" t="s">
        <v>223</v>
      </c>
      <c r="C108" s="72"/>
      <c r="D108" s="73"/>
      <c r="E108" s="73"/>
      <c r="F108" s="74">
        <f>F109+F113+F116</f>
        <v>15005.033600000001</v>
      </c>
      <c r="G108" s="74">
        <f>G109+G113</f>
        <v>12243.000000000002</v>
      </c>
      <c r="H108" s="74">
        <f>H109+H113</f>
        <v>13360.1</v>
      </c>
      <c r="I108" s="3"/>
    </row>
    <row r="109" spans="1:9" s="4" customFormat="1" ht="38.25" x14ac:dyDescent="0.25">
      <c r="A109" s="37" t="s">
        <v>39</v>
      </c>
      <c r="B109" s="56" t="s">
        <v>224</v>
      </c>
      <c r="C109" s="72"/>
      <c r="D109" s="73"/>
      <c r="E109" s="73"/>
      <c r="F109" s="74">
        <f>SUM(F110:F112)</f>
        <v>10872.436</v>
      </c>
      <c r="G109" s="74">
        <f>SUM(G110:G112)</f>
        <v>10551.000000000002</v>
      </c>
      <c r="H109" s="74">
        <f>SUM(H110:H112)</f>
        <v>11600.1</v>
      </c>
      <c r="I109" s="3"/>
    </row>
    <row r="110" spans="1:9" s="4" customFormat="1" ht="89.25" x14ac:dyDescent="0.25">
      <c r="A110" s="37" t="s">
        <v>318</v>
      </c>
      <c r="B110" s="56" t="s">
        <v>224</v>
      </c>
      <c r="C110" s="73">
        <v>100</v>
      </c>
      <c r="D110" s="73" t="s">
        <v>97</v>
      </c>
      <c r="E110" s="56" t="s">
        <v>233</v>
      </c>
      <c r="F110" s="74">
        <v>5134</v>
      </c>
      <c r="G110" s="74">
        <v>4862.6000000000004</v>
      </c>
      <c r="H110" s="74">
        <v>5057.1000000000004</v>
      </c>
      <c r="I110" s="3"/>
    </row>
    <row r="111" spans="1:9" s="4" customFormat="1" ht="38.25" x14ac:dyDescent="0.25">
      <c r="A111" s="37" t="s">
        <v>319</v>
      </c>
      <c r="B111" s="56" t="s">
        <v>224</v>
      </c>
      <c r="C111" s="73">
        <v>200</v>
      </c>
      <c r="D111" s="73" t="s">
        <v>97</v>
      </c>
      <c r="E111" s="56" t="s">
        <v>233</v>
      </c>
      <c r="F111" s="74">
        <v>5680.1360000000004</v>
      </c>
      <c r="G111" s="74">
        <v>5627.8</v>
      </c>
      <c r="H111" s="74">
        <v>6479.9</v>
      </c>
      <c r="I111" s="3"/>
    </row>
    <row r="112" spans="1:9" s="4" customFormat="1" x14ac:dyDescent="0.25">
      <c r="A112" s="37" t="s">
        <v>320</v>
      </c>
      <c r="B112" s="56" t="s">
        <v>224</v>
      </c>
      <c r="C112" s="73">
        <v>800</v>
      </c>
      <c r="D112" s="73" t="s">
        <v>97</v>
      </c>
      <c r="E112" s="56" t="s">
        <v>233</v>
      </c>
      <c r="F112" s="74">
        <v>58.3</v>
      </c>
      <c r="G112" s="74">
        <v>60.6</v>
      </c>
      <c r="H112" s="74">
        <v>63.1</v>
      </c>
      <c r="I112" s="3"/>
    </row>
    <row r="113" spans="1:9" s="4" customFormat="1" ht="25.5" x14ac:dyDescent="0.25">
      <c r="A113" s="37" t="s">
        <v>225</v>
      </c>
      <c r="B113" s="56" t="s">
        <v>226</v>
      </c>
      <c r="C113" s="72"/>
      <c r="D113" s="73"/>
      <c r="E113" s="73"/>
      <c r="F113" s="74">
        <f>SUM(F114:F115)</f>
        <v>1638.664</v>
      </c>
      <c r="G113" s="74">
        <f t="shared" ref="G113:H113" si="25">SUM(G114:G115)</f>
        <v>1692</v>
      </c>
      <c r="H113" s="74">
        <f t="shared" si="25"/>
        <v>1760</v>
      </c>
      <c r="I113" s="3"/>
    </row>
    <row r="114" spans="1:9" s="4" customFormat="1" ht="89.25" x14ac:dyDescent="0.25">
      <c r="A114" s="37" t="s">
        <v>318</v>
      </c>
      <c r="B114" s="56" t="s">
        <v>226</v>
      </c>
      <c r="C114" s="73">
        <v>100</v>
      </c>
      <c r="D114" s="73" t="s">
        <v>97</v>
      </c>
      <c r="E114" s="56" t="s">
        <v>233</v>
      </c>
      <c r="F114" s="74"/>
      <c r="G114" s="74"/>
      <c r="H114" s="74"/>
      <c r="I114" s="3"/>
    </row>
    <row r="115" spans="1:9" s="4" customFormat="1" ht="38.25" x14ac:dyDescent="0.25">
      <c r="A115" s="37" t="s">
        <v>319</v>
      </c>
      <c r="B115" s="56" t="s">
        <v>226</v>
      </c>
      <c r="C115" s="73">
        <v>200</v>
      </c>
      <c r="D115" s="73" t="s">
        <v>97</v>
      </c>
      <c r="E115" s="56" t="s">
        <v>233</v>
      </c>
      <c r="F115" s="74">
        <v>1638.664</v>
      </c>
      <c r="G115" s="74">
        <v>1692</v>
      </c>
      <c r="H115" s="74">
        <v>1760</v>
      </c>
      <c r="I115" s="3"/>
    </row>
    <row r="116" spans="1:9" s="4" customFormat="1" ht="63" customHeight="1" x14ac:dyDescent="0.25">
      <c r="A116" s="37" t="s">
        <v>431</v>
      </c>
      <c r="B116" s="56" t="s">
        <v>430</v>
      </c>
      <c r="C116" s="73"/>
      <c r="D116" s="73"/>
      <c r="E116" s="56"/>
      <c r="F116" s="74">
        <f>F117</f>
        <v>2493.9335999999998</v>
      </c>
      <c r="G116" s="74"/>
      <c r="H116" s="74"/>
      <c r="I116" s="3"/>
    </row>
    <row r="117" spans="1:9" s="4" customFormat="1" ht="38.25" x14ac:dyDescent="0.25">
      <c r="A117" s="37" t="s">
        <v>319</v>
      </c>
      <c r="B117" s="56" t="s">
        <v>430</v>
      </c>
      <c r="C117" s="73">
        <v>200</v>
      </c>
      <c r="D117" s="73" t="s">
        <v>97</v>
      </c>
      <c r="E117" s="56" t="s">
        <v>233</v>
      </c>
      <c r="F117" s="74">
        <v>2493.9335999999998</v>
      </c>
      <c r="G117" s="74"/>
      <c r="H117" s="74"/>
      <c r="I117" s="3"/>
    </row>
    <row r="118" spans="1:9" s="4" customFormat="1" ht="25.5" x14ac:dyDescent="0.25">
      <c r="A118" s="37" t="s">
        <v>227</v>
      </c>
      <c r="B118" s="56" t="s">
        <v>228</v>
      </c>
      <c r="C118" s="72"/>
      <c r="D118" s="73"/>
      <c r="E118" s="73"/>
      <c r="F118" s="74">
        <f>F119</f>
        <v>140</v>
      </c>
      <c r="G118" s="74">
        <f t="shared" ref="G118:H120" si="26">G119</f>
        <v>145.6</v>
      </c>
      <c r="H118" s="74">
        <f t="shared" si="26"/>
        <v>151.4</v>
      </c>
      <c r="I118" s="3"/>
    </row>
    <row r="119" spans="1:9" s="4" customFormat="1" ht="25.5" x14ac:dyDescent="0.25">
      <c r="A119" s="37" t="s">
        <v>229</v>
      </c>
      <c r="B119" s="56" t="s">
        <v>230</v>
      </c>
      <c r="C119" s="72"/>
      <c r="D119" s="73"/>
      <c r="E119" s="73"/>
      <c r="F119" s="74">
        <f>F120</f>
        <v>140</v>
      </c>
      <c r="G119" s="74">
        <f t="shared" si="26"/>
        <v>145.6</v>
      </c>
      <c r="H119" s="74">
        <f t="shared" si="26"/>
        <v>151.4</v>
      </c>
      <c r="I119" s="3"/>
    </row>
    <row r="120" spans="1:9" s="4" customFormat="1" ht="38.25" x14ac:dyDescent="0.25">
      <c r="A120" s="37" t="s">
        <v>231</v>
      </c>
      <c r="B120" s="56" t="s">
        <v>232</v>
      </c>
      <c r="C120" s="72"/>
      <c r="D120" s="73"/>
      <c r="E120" s="73"/>
      <c r="F120" s="74">
        <f>F121</f>
        <v>140</v>
      </c>
      <c r="G120" s="74">
        <f t="shared" si="26"/>
        <v>145.6</v>
      </c>
      <c r="H120" s="74">
        <f t="shared" si="26"/>
        <v>151.4</v>
      </c>
      <c r="I120" s="3"/>
    </row>
    <row r="121" spans="1:9" s="4" customFormat="1" ht="38.25" x14ac:dyDescent="0.25">
      <c r="A121" s="37" t="s">
        <v>319</v>
      </c>
      <c r="B121" s="56" t="s">
        <v>232</v>
      </c>
      <c r="C121" s="73">
        <v>200</v>
      </c>
      <c r="D121" s="73" t="s">
        <v>97</v>
      </c>
      <c r="E121" s="73" t="s">
        <v>97</v>
      </c>
      <c r="F121" s="74">
        <v>140</v>
      </c>
      <c r="G121" s="74">
        <v>145.6</v>
      </c>
      <c r="H121" s="74">
        <v>151.4</v>
      </c>
      <c r="I121" s="3"/>
    </row>
    <row r="122" spans="1:9" s="4" customFormat="1" ht="38.25" x14ac:dyDescent="0.25">
      <c r="A122" s="37" t="s">
        <v>144</v>
      </c>
      <c r="B122" s="56" t="s">
        <v>234</v>
      </c>
      <c r="C122" s="72"/>
      <c r="D122" s="73"/>
      <c r="E122" s="73"/>
      <c r="F122" s="74">
        <f>F123</f>
        <v>15937.900000000001</v>
      </c>
      <c r="G122" s="74">
        <f t="shared" ref="G122:H122" si="27">G123</f>
        <v>15485.7</v>
      </c>
      <c r="H122" s="74">
        <f t="shared" si="27"/>
        <v>16260.599999999999</v>
      </c>
      <c r="I122" s="3"/>
    </row>
    <row r="123" spans="1:9" s="4" customFormat="1" ht="25.5" x14ac:dyDescent="0.25">
      <c r="A123" s="37" t="s">
        <v>235</v>
      </c>
      <c r="B123" s="56" t="s">
        <v>236</v>
      </c>
      <c r="C123" s="72"/>
      <c r="D123" s="73"/>
      <c r="E123" s="73"/>
      <c r="F123" s="74">
        <f>F124+F128</f>
        <v>15937.900000000001</v>
      </c>
      <c r="G123" s="74">
        <f>G124+G128</f>
        <v>15485.7</v>
      </c>
      <c r="H123" s="74">
        <f>H124+H128</f>
        <v>16260.599999999999</v>
      </c>
      <c r="I123" s="3"/>
    </row>
    <row r="124" spans="1:9" s="4" customFormat="1" ht="38.25" x14ac:dyDescent="0.25">
      <c r="A124" s="37" t="s">
        <v>39</v>
      </c>
      <c r="B124" s="56" t="s">
        <v>237</v>
      </c>
      <c r="C124" s="72"/>
      <c r="D124" s="73"/>
      <c r="E124" s="73"/>
      <c r="F124" s="74">
        <f>SUM(F125:F127)</f>
        <v>13440.1</v>
      </c>
      <c r="G124" s="74">
        <f>SUM(G125:G127)</f>
        <v>13163.300000000001</v>
      </c>
      <c r="H124" s="74">
        <f>SUM(H125:H127)</f>
        <v>13731.599999999999</v>
      </c>
      <c r="I124" s="3"/>
    </row>
    <row r="125" spans="1:9" s="4" customFormat="1" ht="89.25" x14ac:dyDescent="0.25">
      <c r="A125" s="37" t="s">
        <v>318</v>
      </c>
      <c r="B125" s="56" t="s">
        <v>237</v>
      </c>
      <c r="C125" s="73">
        <v>100</v>
      </c>
      <c r="D125" s="73" t="s">
        <v>97</v>
      </c>
      <c r="E125" s="73" t="s">
        <v>233</v>
      </c>
      <c r="F125" s="74">
        <v>11752.6</v>
      </c>
      <c r="G125" s="74">
        <v>11511.2</v>
      </c>
      <c r="H125" s="74">
        <v>11827.8</v>
      </c>
      <c r="I125" s="3"/>
    </row>
    <row r="126" spans="1:9" s="4" customFormat="1" ht="38.25" x14ac:dyDescent="0.25">
      <c r="A126" s="37" t="s">
        <v>319</v>
      </c>
      <c r="B126" s="56" t="s">
        <v>237</v>
      </c>
      <c r="C126" s="73">
        <v>200</v>
      </c>
      <c r="D126" s="73" t="s">
        <v>97</v>
      </c>
      <c r="E126" s="73" t="s">
        <v>233</v>
      </c>
      <c r="F126" s="74">
        <v>1665.5</v>
      </c>
      <c r="G126" s="74">
        <v>1639.5</v>
      </c>
      <c r="H126" s="74">
        <v>1881</v>
      </c>
      <c r="I126" s="3"/>
    </row>
    <row r="127" spans="1:9" s="4" customFormat="1" x14ac:dyDescent="0.25">
      <c r="A127" s="37" t="s">
        <v>320</v>
      </c>
      <c r="B127" s="56" t="s">
        <v>237</v>
      </c>
      <c r="C127" s="73">
        <v>800</v>
      </c>
      <c r="D127" s="73" t="s">
        <v>97</v>
      </c>
      <c r="E127" s="73" t="s">
        <v>233</v>
      </c>
      <c r="F127" s="74">
        <v>22</v>
      </c>
      <c r="G127" s="74">
        <v>12.6</v>
      </c>
      <c r="H127" s="74">
        <v>22.8</v>
      </c>
      <c r="I127" s="3"/>
    </row>
    <row r="128" spans="1:9" s="4" customFormat="1" ht="25.5" x14ac:dyDescent="0.25">
      <c r="A128" s="37" t="s">
        <v>20</v>
      </c>
      <c r="B128" s="56" t="s">
        <v>238</v>
      </c>
      <c r="C128" s="72"/>
      <c r="D128" s="73"/>
      <c r="E128" s="73"/>
      <c r="F128" s="74">
        <f>SUM(F129:F131)</f>
        <v>2497.8000000000002</v>
      </c>
      <c r="G128" s="74">
        <f>SUM(G129:G131)</f>
        <v>2322.3999999999996</v>
      </c>
      <c r="H128" s="74">
        <f>SUM(H129:H131)</f>
        <v>2529</v>
      </c>
      <c r="I128" s="3"/>
    </row>
    <row r="129" spans="1:9" s="4" customFormat="1" ht="89.25" x14ac:dyDescent="0.25">
      <c r="A129" s="37" t="s">
        <v>318</v>
      </c>
      <c r="B129" s="56" t="s">
        <v>238</v>
      </c>
      <c r="C129" s="73">
        <v>100</v>
      </c>
      <c r="D129" s="73" t="s">
        <v>97</v>
      </c>
      <c r="E129" s="73" t="s">
        <v>233</v>
      </c>
      <c r="F129" s="74">
        <v>2186</v>
      </c>
      <c r="G129" s="74">
        <v>2124.6999999999998</v>
      </c>
      <c r="H129" s="74">
        <v>2258.1999999999998</v>
      </c>
      <c r="I129" s="3"/>
    </row>
    <row r="130" spans="1:9" s="4" customFormat="1" ht="38.25" x14ac:dyDescent="0.25">
      <c r="A130" s="37" t="s">
        <v>319</v>
      </c>
      <c r="B130" s="56" t="s">
        <v>238</v>
      </c>
      <c r="C130" s="73">
        <v>200</v>
      </c>
      <c r="D130" s="73" t="s">
        <v>97</v>
      </c>
      <c r="E130" s="73" t="s">
        <v>233</v>
      </c>
      <c r="F130" s="74">
        <v>228.8</v>
      </c>
      <c r="G130" s="74">
        <v>197.7</v>
      </c>
      <c r="H130" s="74">
        <v>270.8</v>
      </c>
      <c r="I130" s="3"/>
    </row>
    <row r="131" spans="1:9" s="4" customFormat="1" x14ac:dyDescent="0.25">
      <c r="A131" s="37" t="s">
        <v>320</v>
      </c>
      <c r="B131" s="56" t="s">
        <v>238</v>
      </c>
      <c r="C131" s="73">
        <v>800</v>
      </c>
      <c r="D131" s="73" t="s">
        <v>97</v>
      </c>
      <c r="E131" s="73" t="s">
        <v>233</v>
      </c>
      <c r="F131" s="74">
        <v>83</v>
      </c>
      <c r="G131" s="74">
        <v>0</v>
      </c>
      <c r="H131" s="74">
        <v>0</v>
      </c>
      <c r="I131" s="3"/>
    </row>
    <row r="132" spans="1:9" s="4" customFormat="1" ht="38.25" x14ac:dyDescent="0.25">
      <c r="A132" s="37" t="s">
        <v>195</v>
      </c>
      <c r="B132" s="56" t="s">
        <v>196</v>
      </c>
      <c r="C132" s="72"/>
      <c r="D132" s="73"/>
      <c r="E132" s="73"/>
      <c r="F132" s="74">
        <f>F133+F137</f>
        <v>1692.6000000000001</v>
      </c>
      <c r="G132" s="74">
        <f t="shared" ref="G132:H132" si="28">G133+G137</f>
        <v>1760.4</v>
      </c>
      <c r="H132" s="74">
        <f t="shared" si="28"/>
        <v>1830.8</v>
      </c>
      <c r="I132" s="3"/>
    </row>
    <row r="133" spans="1:9" s="4" customFormat="1" ht="38.25" x14ac:dyDescent="0.25">
      <c r="A133" s="37" t="s">
        <v>197</v>
      </c>
      <c r="B133" s="56" t="s">
        <v>198</v>
      </c>
      <c r="C133" s="72"/>
      <c r="D133" s="73"/>
      <c r="E133" s="73"/>
      <c r="F133" s="74">
        <f>F134</f>
        <v>1512.6000000000001</v>
      </c>
      <c r="G133" s="74">
        <f t="shared" ref="G133:H133" si="29">G134</f>
        <v>1573.2</v>
      </c>
      <c r="H133" s="74">
        <f t="shared" si="29"/>
        <v>1636.1</v>
      </c>
      <c r="I133" s="3"/>
    </row>
    <row r="134" spans="1:9" s="4" customFormat="1" ht="25.5" x14ac:dyDescent="0.25">
      <c r="A134" s="37" t="s">
        <v>362</v>
      </c>
      <c r="B134" s="56" t="s">
        <v>199</v>
      </c>
      <c r="C134" s="72"/>
      <c r="D134" s="73"/>
      <c r="E134" s="73"/>
      <c r="F134" s="74">
        <f>F135+F136</f>
        <v>1512.6000000000001</v>
      </c>
      <c r="G134" s="74">
        <f t="shared" ref="G134:H134" si="30">G135+G136</f>
        <v>1573.2</v>
      </c>
      <c r="H134" s="74">
        <f t="shared" si="30"/>
        <v>1636.1</v>
      </c>
      <c r="I134" s="3"/>
    </row>
    <row r="135" spans="1:9" s="4" customFormat="1" ht="38.25" x14ac:dyDescent="0.25">
      <c r="A135" s="37" t="s">
        <v>319</v>
      </c>
      <c r="B135" s="56" t="s">
        <v>199</v>
      </c>
      <c r="C135" s="73">
        <v>200</v>
      </c>
      <c r="D135" s="73" t="s">
        <v>97</v>
      </c>
      <c r="E135" s="73" t="s">
        <v>138</v>
      </c>
      <c r="F135" s="74">
        <v>181.2</v>
      </c>
      <c r="G135" s="74">
        <v>188.5</v>
      </c>
      <c r="H135" s="74">
        <v>196</v>
      </c>
      <c r="I135" s="3"/>
    </row>
    <row r="136" spans="1:9" s="4" customFormat="1" ht="38.25" x14ac:dyDescent="0.25">
      <c r="A136" s="37" t="s">
        <v>331</v>
      </c>
      <c r="B136" s="56" t="s">
        <v>199</v>
      </c>
      <c r="C136" s="73">
        <v>600</v>
      </c>
      <c r="D136" s="73" t="s">
        <v>97</v>
      </c>
      <c r="E136" s="73" t="s">
        <v>138</v>
      </c>
      <c r="F136" s="74">
        <v>1331.4</v>
      </c>
      <c r="G136" s="74">
        <v>1384.7</v>
      </c>
      <c r="H136" s="74">
        <v>1440.1</v>
      </c>
      <c r="I136" s="3"/>
    </row>
    <row r="137" spans="1:9" s="4" customFormat="1" ht="51" x14ac:dyDescent="0.25">
      <c r="A137" s="37" t="s">
        <v>200</v>
      </c>
      <c r="B137" s="56" t="s">
        <v>201</v>
      </c>
      <c r="C137" s="72"/>
      <c r="D137" s="73"/>
      <c r="E137" s="73"/>
      <c r="F137" s="74">
        <f>F138</f>
        <v>180</v>
      </c>
      <c r="G137" s="74">
        <f t="shared" ref="G137:H137" si="31">G138</f>
        <v>187.2</v>
      </c>
      <c r="H137" s="74">
        <f t="shared" si="31"/>
        <v>194.7</v>
      </c>
      <c r="I137" s="3"/>
    </row>
    <row r="138" spans="1:9" s="4" customFormat="1" ht="25.5" x14ac:dyDescent="0.25">
      <c r="A138" s="37" t="s">
        <v>202</v>
      </c>
      <c r="B138" s="56" t="s">
        <v>203</v>
      </c>
      <c r="C138" s="72"/>
      <c r="D138" s="73"/>
      <c r="E138" s="73"/>
      <c r="F138" s="74">
        <f>F139+F140</f>
        <v>180</v>
      </c>
      <c r="G138" s="74">
        <f t="shared" ref="G138:H138" si="32">G139+G140</f>
        <v>187.2</v>
      </c>
      <c r="H138" s="74">
        <f t="shared" si="32"/>
        <v>194.7</v>
      </c>
      <c r="I138" s="3"/>
    </row>
    <row r="139" spans="1:9" s="4" customFormat="1" ht="38.25" x14ac:dyDescent="0.25">
      <c r="A139" s="37" t="s">
        <v>319</v>
      </c>
      <c r="B139" s="56" t="s">
        <v>203</v>
      </c>
      <c r="C139" s="73">
        <v>200</v>
      </c>
      <c r="D139" s="73" t="s">
        <v>97</v>
      </c>
      <c r="E139" s="73" t="s">
        <v>138</v>
      </c>
      <c r="F139" s="74">
        <v>100</v>
      </c>
      <c r="G139" s="74">
        <v>104</v>
      </c>
      <c r="H139" s="74">
        <v>108.2</v>
      </c>
      <c r="I139" s="3"/>
    </row>
    <row r="140" spans="1:9" s="4" customFormat="1" ht="38.25" x14ac:dyDescent="0.25">
      <c r="A140" s="37" t="s">
        <v>331</v>
      </c>
      <c r="B140" s="56" t="s">
        <v>203</v>
      </c>
      <c r="C140" s="73">
        <v>600</v>
      </c>
      <c r="D140" s="73" t="s">
        <v>97</v>
      </c>
      <c r="E140" s="73" t="s">
        <v>138</v>
      </c>
      <c r="F140" s="74">
        <v>80</v>
      </c>
      <c r="G140" s="74">
        <v>83.2</v>
      </c>
      <c r="H140" s="74">
        <v>86.5</v>
      </c>
      <c r="I140" s="3"/>
    </row>
    <row r="141" spans="1:9" s="4" customFormat="1" ht="25.5" x14ac:dyDescent="0.25">
      <c r="A141" s="37" t="s">
        <v>257</v>
      </c>
      <c r="B141" s="56" t="s">
        <v>258</v>
      </c>
      <c r="C141" s="72"/>
      <c r="D141" s="73"/>
      <c r="E141" s="73"/>
      <c r="F141" s="74">
        <f>F142+F147</f>
        <v>1003.3</v>
      </c>
      <c r="G141" s="74">
        <f>G142+G147</f>
        <v>899.4</v>
      </c>
      <c r="H141" s="74">
        <f>H142+H147</f>
        <v>909</v>
      </c>
      <c r="I141" s="3"/>
    </row>
    <row r="142" spans="1:9" s="4" customFormat="1" ht="25.5" x14ac:dyDescent="0.25">
      <c r="A142" s="37" t="s">
        <v>259</v>
      </c>
      <c r="B142" s="56" t="s">
        <v>260</v>
      </c>
      <c r="C142" s="72"/>
      <c r="D142" s="73"/>
      <c r="E142" s="73"/>
      <c r="F142" s="74">
        <f>F143+F145</f>
        <v>1003.3</v>
      </c>
      <c r="G142" s="74">
        <f t="shared" ref="G142:H142" si="33">G143+G145</f>
        <v>899.4</v>
      </c>
      <c r="H142" s="74">
        <f t="shared" si="33"/>
        <v>909</v>
      </c>
      <c r="I142" s="3"/>
    </row>
    <row r="143" spans="1:9" s="4" customFormat="1" ht="25.5" x14ac:dyDescent="0.25">
      <c r="A143" s="37" t="s">
        <v>367</v>
      </c>
      <c r="B143" s="56" t="s">
        <v>261</v>
      </c>
      <c r="C143" s="72"/>
      <c r="D143" s="73"/>
      <c r="E143" s="73"/>
      <c r="F143" s="74">
        <f>F144</f>
        <v>335.2</v>
      </c>
      <c r="G143" s="74">
        <f t="shared" ref="G143:H143" si="34">G144</f>
        <v>239.4</v>
      </c>
      <c r="H143" s="74">
        <f t="shared" si="34"/>
        <v>249</v>
      </c>
      <c r="I143" s="3"/>
    </row>
    <row r="144" spans="1:9" s="4" customFormat="1" ht="38.25" x14ac:dyDescent="0.25">
      <c r="A144" s="37" t="s">
        <v>319</v>
      </c>
      <c r="B144" s="76" t="s">
        <v>261</v>
      </c>
      <c r="C144" s="77">
        <v>200</v>
      </c>
      <c r="D144" s="77" t="s">
        <v>256</v>
      </c>
      <c r="E144" s="77" t="s">
        <v>138</v>
      </c>
      <c r="F144" s="78">
        <v>335.2</v>
      </c>
      <c r="G144" s="78">
        <v>239.4</v>
      </c>
      <c r="H144" s="78">
        <v>249</v>
      </c>
      <c r="I144" s="3"/>
    </row>
    <row r="145" spans="1:9" s="4" customFormat="1" ht="39" x14ac:dyDescent="0.25">
      <c r="A145" s="38" t="s">
        <v>262</v>
      </c>
      <c r="B145" s="79" t="s">
        <v>263</v>
      </c>
      <c r="C145" s="80"/>
      <c r="D145" s="81"/>
      <c r="E145" s="81"/>
      <c r="F145" s="82">
        <f>F146</f>
        <v>668.1</v>
      </c>
      <c r="G145" s="82">
        <f t="shared" ref="G145:H145" si="35">G146</f>
        <v>660</v>
      </c>
      <c r="H145" s="82">
        <f t="shared" si="35"/>
        <v>660</v>
      </c>
      <c r="I145" s="3"/>
    </row>
    <row r="146" spans="1:9" s="4" customFormat="1" ht="38.25" x14ac:dyDescent="0.25">
      <c r="A146" s="37" t="s">
        <v>319</v>
      </c>
      <c r="B146" s="79" t="s">
        <v>263</v>
      </c>
      <c r="C146" s="80">
        <v>200</v>
      </c>
      <c r="D146" s="81" t="s">
        <v>256</v>
      </c>
      <c r="E146" s="81" t="s">
        <v>138</v>
      </c>
      <c r="F146" s="82">
        <v>668.1</v>
      </c>
      <c r="G146" s="82">
        <v>660</v>
      </c>
      <c r="H146" s="82">
        <v>660</v>
      </c>
      <c r="I146" s="3"/>
    </row>
    <row r="147" spans="1:9" s="4" customFormat="1" ht="26.25" hidden="1" x14ac:dyDescent="0.25">
      <c r="A147" s="38" t="s">
        <v>264</v>
      </c>
      <c r="B147" s="79" t="s">
        <v>265</v>
      </c>
      <c r="C147" s="80"/>
      <c r="D147" s="81" t="s">
        <v>256</v>
      </c>
      <c r="E147" s="81" t="s">
        <v>138</v>
      </c>
      <c r="F147" s="82">
        <f>F148</f>
        <v>0</v>
      </c>
      <c r="G147" s="82">
        <f t="shared" ref="G147:H148" si="36">G148</f>
        <v>0</v>
      </c>
      <c r="H147" s="82">
        <f t="shared" si="36"/>
        <v>0</v>
      </c>
      <c r="I147" s="3"/>
    </row>
    <row r="148" spans="1:9" s="4" customFormat="1" ht="77.25" hidden="1" x14ac:dyDescent="0.25">
      <c r="A148" s="38" t="s">
        <v>266</v>
      </c>
      <c r="B148" s="79" t="s">
        <v>267</v>
      </c>
      <c r="C148" s="80"/>
      <c r="D148" s="81" t="s">
        <v>256</v>
      </c>
      <c r="E148" s="81" t="s">
        <v>138</v>
      </c>
      <c r="F148" s="82">
        <f>F149</f>
        <v>0</v>
      </c>
      <c r="G148" s="82">
        <f t="shared" si="36"/>
        <v>0</v>
      </c>
      <c r="H148" s="82">
        <f t="shared" si="36"/>
        <v>0</v>
      </c>
      <c r="I148" s="3"/>
    </row>
    <row r="149" spans="1:9" s="4" customFormat="1" ht="38.25" hidden="1" x14ac:dyDescent="0.25">
      <c r="A149" s="37" t="s">
        <v>319</v>
      </c>
      <c r="B149" s="83" t="s">
        <v>267</v>
      </c>
      <c r="C149" s="84">
        <v>200</v>
      </c>
      <c r="D149" s="85" t="s">
        <v>256</v>
      </c>
      <c r="E149" s="85" t="s">
        <v>138</v>
      </c>
      <c r="F149" s="86"/>
      <c r="G149" s="86">
        <v>0</v>
      </c>
      <c r="H149" s="86"/>
      <c r="I149" s="3"/>
    </row>
    <row r="150" spans="1:9" s="4" customFormat="1" ht="51" x14ac:dyDescent="0.25">
      <c r="A150" s="39" t="s">
        <v>99</v>
      </c>
      <c r="B150" s="87" t="s">
        <v>100</v>
      </c>
      <c r="C150" s="88"/>
      <c r="D150" s="89"/>
      <c r="E150" s="89"/>
      <c r="F150" s="90">
        <f>F151+F165+F181+F198+F206</f>
        <v>78207.393330000006</v>
      </c>
      <c r="G150" s="90">
        <f>G151+G165+G181+G198+G206</f>
        <v>72294.046089999989</v>
      </c>
      <c r="H150" s="90">
        <f>H151+H165+H181+H198+H206</f>
        <v>75315.191709999999</v>
      </c>
      <c r="I150" s="3"/>
    </row>
    <row r="151" spans="1:9" s="4" customFormat="1" ht="51" x14ac:dyDescent="0.25">
      <c r="A151" s="37" t="s">
        <v>101</v>
      </c>
      <c r="B151" s="56" t="s">
        <v>102</v>
      </c>
      <c r="C151" s="91"/>
      <c r="D151" s="73"/>
      <c r="E151" s="73"/>
      <c r="F151" s="92">
        <f>F152+F161</f>
        <v>7576</v>
      </c>
      <c r="G151" s="92">
        <f>G152+G161</f>
        <v>7813</v>
      </c>
      <c r="H151" s="92">
        <f>H152+H161</f>
        <v>8575</v>
      </c>
      <c r="I151" s="3"/>
    </row>
    <row r="152" spans="1:9" s="4" customFormat="1" ht="38.25" x14ac:dyDescent="0.25">
      <c r="A152" s="37" t="s">
        <v>103</v>
      </c>
      <c r="B152" s="56" t="s">
        <v>104</v>
      </c>
      <c r="C152" s="91"/>
      <c r="D152" s="73"/>
      <c r="E152" s="73"/>
      <c r="F152" s="92">
        <f>F153+F157</f>
        <v>7576</v>
      </c>
      <c r="G152" s="92">
        <f>G153+G157</f>
        <v>7813</v>
      </c>
      <c r="H152" s="92">
        <f>H153+H157</f>
        <v>8575</v>
      </c>
      <c r="I152" s="3"/>
    </row>
    <row r="153" spans="1:9" s="4" customFormat="1" ht="38.25" x14ac:dyDescent="0.25">
      <c r="A153" s="37" t="s">
        <v>39</v>
      </c>
      <c r="B153" s="56" t="s">
        <v>105</v>
      </c>
      <c r="C153" s="91"/>
      <c r="D153" s="73"/>
      <c r="E153" s="73"/>
      <c r="F153" s="92">
        <f>SUM(F154:F156)</f>
        <v>7576</v>
      </c>
      <c r="G153" s="92">
        <f>SUM(G154:G156)+G159</f>
        <v>7813</v>
      </c>
      <c r="H153" s="92">
        <f>SUM(H154:H156)</f>
        <v>8575</v>
      </c>
      <c r="I153" s="3"/>
    </row>
    <row r="154" spans="1:9" s="4" customFormat="1" ht="89.25" x14ac:dyDescent="0.25">
      <c r="A154" s="37" t="s">
        <v>318</v>
      </c>
      <c r="B154" s="56" t="s">
        <v>105</v>
      </c>
      <c r="C154" s="93">
        <v>100</v>
      </c>
      <c r="D154" s="73" t="s">
        <v>97</v>
      </c>
      <c r="E154" s="73" t="s">
        <v>98</v>
      </c>
      <c r="F154" s="92">
        <v>6505</v>
      </c>
      <c r="G154" s="92">
        <v>6889</v>
      </c>
      <c r="H154" s="92">
        <v>7474</v>
      </c>
      <c r="I154" s="3"/>
    </row>
    <row r="155" spans="1:9" s="4" customFormat="1" ht="38.25" x14ac:dyDescent="0.25">
      <c r="A155" s="37" t="s">
        <v>319</v>
      </c>
      <c r="B155" s="56" t="s">
        <v>105</v>
      </c>
      <c r="C155" s="93">
        <v>200</v>
      </c>
      <c r="D155" s="73" t="s">
        <v>97</v>
      </c>
      <c r="E155" s="73" t="s">
        <v>98</v>
      </c>
      <c r="F155" s="92">
        <v>1047</v>
      </c>
      <c r="G155" s="92">
        <v>902</v>
      </c>
      <c r="H155" s="92">
        <v>1080</v>
      </c>
      <c r="I155" s="3"/>
    </row>
    <row r="156" spans="1:9" s="4" customFormat="1" x14ac:dyDescent="0.25">
      <c r="A156" s="37" t="s">
        <v>320</v>
      </c>
      <c r="B156" s="56" t="s">
        <v>105</v>
      </c>
      <c r="C156" s="93">
        <v>800</v>
      </c>
      <c r="D156" s="73" t="s">
        <v>97</v>
      </c>
      <c r="E156" s="73" t="s">
        <v>98</v>
      </c>
      <c r="F156" s="92">
        <v>24</v>
      </c>
      <c r="G156" s="92">
        <v>22</v>
      </c>
      <c r="H156" s="92">
        <v>21</v>
      </c>
      <c r="I156" s="3"/>
    </row>
    <row r="157" spans="1:9" s="4" customFormat="1" ht="38.25" hidden="1" x14ac:dyDescent="0.25">
      <c r="A157" s="37" t="s">
        <v>106</v>
      </c>
      <c r="B157" s="56" t="s">
        <v>109</v>
      </c>
      <c r="C157" s="91"/>
      <c r="D157" s="73"/>
      <c r="E157" s="73"/>
      <c r="F157" s="92">
        <f>SUM(F158:F158)</f>
        <v>0</v>
      </c>
      <c r="G157" s="92">
        <f>SUM(G158:G158)</f>
        <v>0</v>
      </c>
      <c r="H157" s="92">
        <f>SUM(H158:H158)</f>
        <v>0</v>
      </c>
      <c r="I157" s="3"/>
    </row>
    <row r="158" spans="1:9" s="4" customFormat="1" ht="38.25" hidden="1" x14ac:dyDescent="0.25">
      <c r="A158" s="37" t="s">
        <v>319</v>
      </c>
      <c r="B158" s="56" t="s">
        <v>109</v>
      </c>
      <c r="C158" s="93">
        <v>200</v>
      </c>
      <c r="D158" s="73" t="s">
        <v>97</v>
      </c>
      <c r="E158" s="73" t="s">
        <v>98</v>
      </c>
      <c r="F158" s="92"/>
      <c r="G158" s="92"/>
      <c r="H158" s="92"/>
      <c r="I158" s="3"/>
    </row>
    <row r="159" spans="1:9" s="4" customFormat="1" ht="51" hidden="1" x14ac:dyDescent="0.25">
      <c r="A159" s="37" t="s">
        <v>108</v>
      </c>
      <c r="B159" s="56" t="s">
        <v>109</v>
      </c>
      <c r="C159" s="93"/>
      <c r="D159" s="73"/>
      <c r="E159" s="73"/>
      <c r="F159" s="92"/>
      <c r="G159" s="92">
        <f>G160</f>
        <v>0</v>
      </c>
      <c r="H159" s="92"/>
      <c r="I159" s="3"/>
    </row>
    <row r="160" spans="1:9" s="4" customFormat="1" hidden="1" x14ac:dyDescent="0.25">
      <c r="A160" s="37" t="s">
        <v>110</v>
      </c>
      <c r="B160" s="56" t="s">
        <v>109</v>
      </c>
      <c r="C160" s="93">
        <v>244</v>
      </c>
      <c r="D160" s="73" t="s">
        <v>97</v>
      </c>
      <c r="E160" s="73" t="s">
        <v>98</v>
      </c>
      <c r="F160" s="92"/>
      <c r="G160" s="92"/>
      <c r="H160" s="92"/>
      <c r="I160" s="3"/>
    </row>
    <row r="161" spans="1:9" s="4" customFormat="1" ht="25.5" hidden="1" x14ac:dyDescent="0.25">
      <c r="A161" s="37" t="s">
        <v>111</v>
      </c>
      <c r="B161" s="56" t="s">
        <v>112</v>
      </c>
      <c r="C161" s="93"/>
      <c r="D161" s="73"/>
      <c r="E161" s="73"/>
      <c r="F161" s="92">
        <f>F162</f>
        <v>0</v>
      </c>
      <c r="G161" s="92">
        <f t="shared" ref="G161:H161" si="37">G162</f>
        <v>0</v>
      </c>
      <c r="H161" s="92">
        <f t="shared" si="37"/>
        <v>0</v>
      </c>
      <c r="I161" s="3"/>
    </row>
    <row r="162" spans="1:9" s="4" customFormat="1" ht="63.75" hidden="1" x14ac:dyDescent="0.25">
      <c r="A162" s="37" t="s">
        <v>113</v>
      </c>
      <c r="B162" s="56" t="s">
        <v>114</v>
      </c>
      <c r="C162" s="93"/>
      <c r="D162" s="73"/>
      <c r="E162" s="73"/>
      <c r="F162" s="92">
        <f>F163+F164</f>
        <v>0</v>
      </c>
      <c r="G162" s="92">
        <f t="shared" ref="G162:H162" si="38">G163+G164</f>
        <v>0</v>
      </c>
      <c r="H162" s="92">
        <f t="shared" si="38"/>
        <v>0</v>
      </c>
      <c r="I162" s="3"/>
    </row>
    <row r="163" spans="1:9" s="4" customFormat="1" ht="25.5" hidden="1" x14ac:dyDescent="0.25">
      <c r="A163" s="37" t="s">
        <v>115</v>
      </c>
      <c r="B163" s="56" t="s">
        <v>114</v>
      </c>
      <c r="C163" s="93">
        <v>244</v>
      </c>
      <c r="D163" s="73" t="s">
        <v>97</v>
      </c>
      <c r="E163" s="73" t="s">
        <v>98</v>
      </c>
      <c r="F163" s="92"/>
      <c r="G163" s="92"/>
      <c r="H163" s="92"/>
      <c r="I163" s="3"/>
    </row>
    <row r="164" spans="1:9" s="4" customFormat="1" ht="25.5" hidden="1" x14ac:dyDescent="0.25">
      <c r="A164" s="37" t="s">
        <v>115</v>
      </c>
      <c r="B164" s="56" t="s">
        <v>114</v>
      </c>
      <c r="C164" s="93">
        <v>244</v>
      </c>
      <c r="D164" s="73" t="s">
        <v>97</v>
      </c>
      <c r="E164" s="73" t="s">
        <v>98</v>
      </c>
      <c r="F164" s="92"/>
      <c r="G164" s="92"/>
      <c r="H164" s="92"/>
      <c r="I164" s="3"/>
    </row>
    <row r="165" spans="1:9" s="4" customFormat="1" ht="51" x14ac:dyDescent="0.25">
      <c r="A165" s="37" t="s">
        <v>117</v>
      </c>
      <c r="B165" s="56" t="s">
        <v>118</v>
      </c>
      <c r="C165" s="91"/>
      <c r="D165" s="73"/>
      <c r="E165" s="73"/>
      <c r="F165" s="92">
        <f>F166+F173+F176+F179</f>
        <v>47339.021160000004</v>
      </c>
      <c r="G165" s="92">
        <f>G166+G173</f>
        <v>44040.1</v>
      </c>
      <c r="H165" s="92">
        <f>H166+H173</f>
        <v>45347.3</v>
      </c>
      <c r="I165" s="3"/>
    </row>
    <row r="166" spans="1:9" s="4" customFormat="1" ht="51" x14ac:dyDescent="0.25">
      <c r="A166" s="37" t="s">
        <v>119</v>
      </c>
      <c r="B166" s="56" t="s">
        <v>120</v>
      </c>
      <c r="C166" s="91"/>
      <c r="D166" s="73"/>
      <c r="E166" s="73"/>
      <c r="F166" s="92">
        <f>F167+F169+F171</f>
        <v>23521.9876</v>
      </c>
      <c r="G166" s="92">
        <f>G167+G169</f>
        <v>18937.099999999999</v>
      </c>
      <c r="H166" s="92">
        <f>H167+H169</f>
        <v>18113.3</v>
      </c>
      <c r="I166" s="3"/>
    </row>
    <row r="167" spans="1:9" s="4" customFormat="1" ht="38.25" x14ac:dyDescent="0.25">
      <c r="A167" s="37" t="s">
        <v>39</v>
      </c>
      <c r="B167" s="56" t="s">
        <v>121</v>
      </c>
      <c r="C167" s="91"/>
      <c r="D167" s="73"/>
      <c r="E167" s="73"/>
      <c r="F167" s="92">
        <f>SUM(F168:F168)</f>
        <v>23462.9876</v>
      </c>
      <c r="G167" s="92">
        <f>SUM(G168:G168)</f>
        <v>18937.099999999999</v>
      </c>
      <c r="H167" s="92">
        <f>SUM(H168:H168)</f>
        <v>18113.3</v>
      </c>
      <c r="I167" s="3"/>
    </row>
    <row r="168" spans="1:9" s="4" customFormat="1" ht="38.25" x14ac:dyDescent="0.25">
      <c r="A168" s="37" t="s">
        <v>331</v>
      </c>
      <c r="B168" s="56" t="s">
        <v>121</v>
      </c>
      <c r="C168" s="93">
        <v>600</v>
      </c>
      <c r="D168" s="73" t="s">
        <v>116</v>
      </c>
      <c r="E168" s="73" t="s">
        <v>4</v>
      </c>
      <c r="F168" s="92">
        <v>23462.9876</v>
      </c>
      <c r="G168" s="92">
        <v>18937.099999999999</v>
      </c>
      <c r="H168" s="92">
        <v>18113.3</v>
      </c>
      <c r="I168" s="3"/>
    </row>
    <row r="169" spans="1:9" s="4" customFormat="1" ht="38.25" hidden="1" x14ac:dyDescent="0.25">
      <c r="A169" s="37" t="s">
        <v>123</v>
      </c>
      <c r="B169" s="56" t="s">
        <v>330</v>
      </c>
      <c r="C169" s="91"/>
      <c r="D169" s="73"/>
      <c r="E169" s="73"/>
      <c r="F169" s="92">
        <f>F170</f>
        <v>0</v>
      </c>
      <c r="G169" s="92">
        <f t="shared" ref="G169:H169" si="39">G170</f>
        <v>0</v>
      </c>
      <c r="H169" s="92">
        <f t="shared" si="39"/>
        <v>0</v>
      </c>
      <c r="I169" s="3"/>
    </row>
    <row r="170" spans="1:9" s="4" customFormat="1" ht="38.25" hidden="1" x14ac:dyDescent="0.25">
      <c r="A170" s="37" t="s">
        <v>124</v>
      </c>
      <c r="B170" s="56" t="s">
        <v>330</v>
      </c>
      <c r="C170" s="93" t="s">
        <v>6</v>
      </c>
      <c r="D170" s="73" t="s">
        <v>116</v>
      </c>
      <c r="E170" s="73" t="s">
        <v>4</v>
      </c>
      <c r="F170" s="92"/>
      <c r="G170" s="92"/>
      <c r="H170" s="92"/>
      <c r="I170" s="3"/>
    </row>
    <row r="171" spans="1:9" s="4" customFormat="1" ht="54" customHeight="1" x14ac:dyDescent="0.25">
      <c r="A171" s="37" t="s">
        <v>413</v>
      </c>
      <c r="B171" s="56" t="s">
        <v>416</v>
      </c>
      <c r="C171" s="93"/>
      <c r="D171" s="73"/>
      <c r="E171" s="73"/>
      <c r="F171" s="92">
        <f>F172</f>
        <v>59</v>
      </c>
      <c r="G171" s="92"/>
      <c r="H171" s="92"/>
      <c r="I171" s="3"/>
    </row>
    <row r="172" spans="1:9" s="4" customFormat="1" ht="38.25" x14ac:dyDescent="0.25">
      <c r="A172" s="37" t="s">
        <v>331</v>
      </c>
      <c r="B172" s="56" t="s">
        <v>416</v>
      </c>
      <c r="C172" s="93">
        <v>600</v>
      </c>
      <c r="D172" s="73" t="s">
        <v>116</v>
      </c>
      <c r="E172" s="73" t="s">
        <v>4</v>
      </c>
      <c r="F172" s="92">
        <v>59</v>
      </c>
      <c r="G172" s="92"/>
      <c r="H172" s="92"/>
      <c r="I172" s="3"/>
    </row>
    <row r="173" spans="1:9" s="4" customFormat="1" ht="38.25" x14ac:dyDescent="0.25">
      <c r="A173" s="37" t="s">
        <v>125</v>
      </c>
      <c r="B173" s="56" t="s">
        <v>126</v>
      </c>
      <c r="C173" s="91"/>
      <c r="D173" s="73"/>
      <c r="E173" s="73"/>
      <c r="F173" s="92">
        <f>F174</f>
        <v>23666</v>
      </c>
      <c r="G173" s="92">
        <f t="shared" ref="G173:H173" si="40">G174</f>
        <v>25103</v>
      </c>
      <c r="H173" s="92">
        <f t="shared" si="40"/>
        <v>27234</v>
      </c>
      <c r="I173" s="3"/>
    </row>
    <row r="174" spans="1:9" s="4" customFormat="1" ht="51" x14ac:dyDescent="0.25">
      <c r="A174" s="37" t="s">
        <v>127</v>
      </c>
      <c r="B174" s="56" t="s">
        <v>128</v>
      </c>
      <c r="C174" s="91"/>
      <c r="D174" s="73"/>
      <c r="E174" s="73"/>
      <c r="F174" s="92">
        <f>SUM(F175:F175)</f>
        <v>23666</v>
      </c>
      <c r="G174" s="92">
        <f>SUM(G175:G175)</f>
        <v>25103</v>
      </c>
      <c r="H174" s="92">
        <f>SUM(H175:H175)</f>
        <v>27234</v>
      </c>
      <c r="I174" s="3"/>
    </row>
    <row r="175" spans="1:9" s="4" customFormat="1" ht="38.25" x14ac:dyDescent="0.25">
      <c r="A175" s="37" t="s">
        <v>331</v>
      </c>
      <c r="B175" s="56" t="s">
        <v>128</v>
      </c>
      <c r="C175" s="93">
        <v>600</v>
      </c>
      <c r="D175" s="73" t="s">
        <v>116</v>
      </c>
      <c r="E175" s="73" t="s">
        <v>4</v>
      </c>
      <c r="F175" s="92">
        <v>23666</v>
      </c>
      <c r="G175" s="92">
        <v>25103</v>
      </c>
      <c r="H175" s="92">
        <v>27234</v>
      </c>
      <c r="I175" s="3"/>
    </row>
    <row r="176" spans="1:9" s="4" customFormat="1" ht="25.5" x14ac:dyDescent="0.25">
      <c r="A176" s="37" t="s">
        <v>406</v>
      </c>
      <c r="B176" s="56" t="s">
        <v>404</v>
      </c>
      <c r="C176" s="93"/>
      <c r="D176" s="73"/>
      <c r="E176" s="73"/>
      <c r="F176" s="92">
        <f>F177</f>
        <v>51.033560000000001</v>
      </c>
      <c r="G176" s="92"/>
      <c r="H176" s="92"/>
      <c r="I176" s="3"/>
    </row>
    <row r="177" spans="1:9" s="4" customFormat="1" ht="25.5" x14ac:dyDescent="0.25">
      <c r="A177" s="37" t="s">
        <v>407</v>
      </c>
      <c r="B177" s="56" t="s">
        <v>405</v>
      </c>
      <c r="C177" s="93"/>
      <c r="D177" s="73"/>
      <c r="E177" s="73"/>
      <c r="F177" s="92">
        <f>F178</f>
        <v>51.033560000000001</v>
      </c>
      <c r="G177" s="92"/>
      <c r="H177" s="92"/>
      <c r="I177" s="3"/>
    </row>
    <row r="178" spans="1:9" s="4" customFormat="1" ht="38.25" x14ac:dyDescent="0.25">
      <c r="A178" s="37" t="s">
        <v>331</v>
      </c>
      <c r="B178" s="56" t="s">
        <v>405</v>
      </c>
      <c r="C178" s="93">
        <v>600</v>
      </c>
      <c r="D178" s="73" t="s">
        <v>116</v>
      </c>
      <c r="E178" s="73" t="s">
        <v>4</v>
      </c>
      <c r="F178" s="92">
        <v>51.033560000000001</v>
      </c>
      <c r="G178" s="92"/>
      <c r="H178" s="92"/>
      <c r="I178" s="3"/>
    </row>
    <row r="179" spans="1:9" s="4" customFormat="1" ht="38.25" x14ac:dyDescent="0.25">
      <c r="A179" s="37" t="s">
        <v>418</v>
      </c>
      <c r="B179" s="56" t="s">
        <v>417</v>
      </c>
      <c r="C179" s="93"/>
      <c r="D179" s="73"/>
      <c r="E179" s="73"/>
      <c r="F179" s="92">
        <f>F180</f>
        <v>100</v>
      </c>
      <c r="G179" s="92"/>
      <c r="H179" s="92"/>
      <c r="I179" s="3"/>
    </row>
    <row r="180" spans="1:9" s="4" customFormat="1" ht="38.25" x14ac:dyDescent="0.25">
      <c r="A180" s="37" t="s">
        <v>331</v>
      </c>
      <c r="B180" s="56" t="s">
        <v>417</v>
      </c>
      <c r="C180" s="93">
        <v>600</v>
      </c>
      <c r="D180" s="73" t="s">
        <v>116</v>
      </c>
      <c r="E180" s="73" t="s">
        <v>4</v>
      </c>
      <c r="F180" s="92">
        <v>100</v>
      </c>
      <c r="G180" s="92"/>
      <c r="H180" s="92"/>
      <c r="I180" s="3"/>
    </row>
    <row r="181" spans="1:9" s="4" customFormat="1" ht="51" x14ac:dyDescent="0.25">
      <c r="A181" s="37" t="s">
        <v>129</v>
      </c>
      <c r="B181" s="56" t="s">
        <v>130</v>
      </c>
      <c r="C181" s="91"/>
      <c r="D181" s="73"/>
      <c r="E181" s="73"/>
      <c r="F181" s="92">
        <f>F182+F195</f>
        <v>9574.8721700000006</v>
      </c>
      <c r="G181" s="92">
        <f t="shared" ref="G181:H181" si="41">G182</f>
        <v>7708.9460900000004</v>
      </c>
      <c r="H181" s="92">
        <f t="shared" si="41"/>
        <v>8457.8917099999999</v>
      </c>
      <c r="I181" s="3"/>
    </row>
    <row r="182" spans="1:9" s="4" customFormat="1" ht="25.5" x14ac:dyDescent="0.25">
      <c r="A182" s="37" t="s">
        <v>131</v>
      </c>
      <c r="B182" s="56" t="s">
        <v>132</v>
      </c>
      <c r="C182" s="91"/>
      <c r="D182" s="73"/>
      <c r="E182" s="73"/>
      <c r="F182" s="92">
        <f>F183+F191+F193+F189+F187</f>
        <v>9523.8386100000007</v>
      </c>
      <c r="G182" s="92">
        <f>G183+G191+G193</f>
        <v>7708.9460900000004</v>
      </c>
      <c r="H182" s="92">
        <f>H183+H191+H193</f>
        <v>8457.8917099999999</v>
      </c>
      <c r="I182" s="3"/>
    </row>
    <row r="183" spans="1:9" s="4" customFormat="1" ht="38.25" x14ac:dyDescent="0.25">
      <c r="A183" s="37" t="s">
        <v>39</v>
      </c>
      <c r="B183" s="56" t="s">
        <v>133</v>
      </c>
      <c r="C183" s="91"/>
      <c r="D183" s="73"/>
      <c r="E183" s="73"/>
      <c r="F183" s="92">
        <f>SUM(F184:F186)</f>
        <v>8948.8773099999999</v>
      </c>
      <c r="G183" s="92">
        <f>SUM(G184:G186)</f>
        <v>7644</v>
      </c>
      <c r="H183" s="92">
        <f>SUM(H184:H186)</f>
        <v>8391</v>
      </c>
      <c r="I183" s="3"/>
    </row>
    <row r="184" spans="1:9" s="4" customFormat="1" ht="89.25" x14ac:dyDescent="0.25">
      <c r="A184" s="37" t="s">
        <v>318</v>
      </c>
      <c r="B184" s="56" t="s">
        <v>133</v>
      </c>
      <c r="C184" s="93">
        <v>100</v>
      </c>
      <c r="D184" s="73" t="s">
        <v>116</v>
      </c>
      <c r="E184" s="73" t="s">
        <v>4</v>
      </c>
      <c r="F184" s="92">
        <v>7956</v>
      </c>
      <c r="G184" s="92">
        <v>6724</v>
      </c>
      <c r="H184" s="92">
        <v>7522</v>
      </c>
      <c r="I184" s="3"/>
    </row>
    <row r="185" spans="1:9" s="4" customFormat="1" ht="38.25" x14ac:dyDescent="0.25">
      <c r="A185" s="37" t="s">
        <v>319</v>
      </c>
      <c r="B185" s="56" t="s">
        <v>133</v>
      </c>
      <c r="C185" s="93">
        <v>200</v>
      </c>
      <c r="D185" s="73" t="s">
        <v>116</v>
      </c>
      <c r="E185" s="73" t="s">
        <v>4</v>
      </c>
      <c r="F185" s="92">
        <v>990.87730999999997</v>
      </c>
      <c r="G185" s="92">
        <v>918</v>
      </c>
      <c r="H185" s="92">
        <v>867</v>
      </c>
      <c r="I185" s="3"/>
    </row>
    <row r="186" spans="1:9" s="4" customFormat="1" x14ac:dyDescent="0.25">
      <c r="A186" s="37" t="s">
        <v>320</v>
      </c>
      <c r="B186" s="56" t="s">
        <v>133</v>
      </c>
      <c r="C186" s="93">
        <v>800</v>
      </c>
      <c r="D186" s="73" t="s">
        <v>116</v>
      </c>
      <c r="E186" s="73" t="s">
        <v>4</v>
      </c>
      <c r="F186" s="92">
        <v>2</v>
      </c>
      <c r="G186" s="92">
        <v>2</v>
      </c>
      <c r="H186" s="92">
        <v>2</v>
      </c>
      <c r="I186" s="3"/>
    </row>
    <row r="187" spans="1:9" s="4" customFormat="1" ht="51" x14ac:dyDescent="0.25">
      <c r="A187" s="37" t="s">
        <v>420</v>
      </c>
      <c r="B187" s="56" t="s">
        <v>419</v>
      </c>
      <c r="C187" s="93"/>
      <c r="D187" s="73"/>
      <c r="E187" s="73"/>
      <c r="F187" s="92">
        <f>F188</f>
        <v>410</v>
      </c>
      <c r="G187" s="92"/>
      <c r="H187" s="92"/>
      <c r="I187" s="3"/>
    </row>
    <row r="188" spans="1:9" s="4" customFormat="1" ht="38.25" x14ac:dyDescent="0.25">
      <c r="A188" s="37" t="s">
        <v>319</v>
      </c>
      <c r="B188" s="56" t="s">
        <v>419</v>
      </c>
      <c r="C188" s="93">
        <v>200</v>
      </c>
      <c r="D188" s="73" t="s">
        <v>116</v>
      </c>
      <c r="E188" s="73" t="s">
        <v>4</v>
      </c>
      <c r="F188" s="92">
        <v>410</v>
      </c>
      <c r="G188" s="92"/>
      <c r="H188" s="92"/>
      <c r="I188" s="3"/>
    </row>
    <row r="189" spans="1:9" s="4" customFormat="1" ht="38.25" x14ac:dyDescent="0.25">
      <c r="A189" s="37" t="s">
        <v>134</v>
      </c>
      <c r="B189" s="56" t="s">
        <v>135</v>
      </c>
      <c r="C189" s="93"/>
      <c r="D189" s="73"/>
      <c r="E189" s="73"/>
      <c r="F189" s="92">
        <f>F190</f>
        <v>100</v>
      </c>
      <c r="G189" s="92"/>
      <c r="H189" s="92"/>
      <c r="I189" s="3"/>
    </row>
    <row r="190" spans="1:9" s="4" customFormat="1" ht="38.25" x14ac:dyDescent="0.25">
      <c r="A190" s="37" t="s">
        <v>319</v>
      </c>
      <c r="B190" s="56" t="s">
        <v>135</v>
      </c>
      <c r="C190" s="93">
        <v>200</v>
      </c>
      <c r="D190" s="73" t="s">
        <v>116</v>
      </c>
      <c r="E190" s="73" t="s">
        <v>4</v>
      </c>
      <c r="F190" s="92">
        <v>100</v>
      </c>
      <c r="G190" s="92"/>
      <c r="H190" s="92"/>
      <c r="I190" s="3"/>
    </row>
    <row r="191" spans="1:9" s="4" customFormat="1" ht="38.25" x14ac:dyDescent="0.25">
      <c r="A191" s="37" t="s">
        <v>136</v>
      </c>
      <c r="B191" s="56" t="s">
        <v>137</v>
      </c>
      <c r="C191" s="91"/>
      <c r="D191" s="73"/>
      <c r="E191" s="73"/>
      <c r="F191" s="92">
        <f>SUM(F192:F192)</f>
        <v>64.961299999999994</v>
      </c>
      <c r="G191" s="92">
        <f>SUM(G192:G192)</f>
        <v>64.946089999999998</v>
      </c>
      <c r="H191" s="92">
        <f>SUM(H192:H192)</f>
        <v>66.891710000000003</v>
      </c>
      <c r="I191" s="3"/>
    </row>
    <row r="192" spans="1:9" s="4" customFormat="1" ht="38.25" x14ac:dyDescent="0.25">
      <c r="A192" s="37" t="s">
        <v>319</v>
      </c>
      <c r="B192" s="56" t="s">
        <v>137</v>
      </c>
      <c r="C192" s="93">
        <v>200</v>
      </c>
      <c r="D192" s="73" t="s">
        <v>116</v>
      </c>
      <c r="E192" s="73" t="s">
        <v>4</v>
      </c>
      <c r="F192" s="92">
        <v>64.961299999999994</v>
      </c>
      <c r="G192" s="92">
        <v>64.946089999999998</v>
      </c>
      <c r="H192" s="92">
        <v>66.891710000000003</v>
      </c>
      <c r="I192" s="3"/>
    </row>
    <row r="193" spans="1:9" s="4" customFormat="1" ht="38.25" hidden="1" x14ac:dyDescent="0.25">
      <c r="A193" s="37" t="s">
        <v>134</v>
      </c>
      <c r="B193" s="56" t="s">
        <v>135</v>
      </c>
      <c r="C193" s="93"/>
      <c r="D193" s="73"/>
      <c r="E193" s="73"/>
      <c r="F193" s="92">
        <f>F194</f>
        <v>0</v>
      </c>
      <c r="G193" s="92">
        <f t="shared" ref="G193:H193" si="42">G194</f>
        <v>0</v>
      </c>
      <c r="H193" s="92">
        <f t="shared" si="42"/>
        <v>0</v>
      </c>
      <c r="I193" s="3"/>
    </row>
    <row r="194" spans="1:9" s="4" customFormat="1" ht="38.25" hidden="1" x14ac:dyDescent="0.25">
      <c r="A194" s="37" t="s">
        <v>319</v>
      </c>
      <c r="B194" s="56" t="s">
        <v>135</v>
      </c>
      <c r="C194" s="93">
        <v>200</v>
      </c>
      <c r="D194" s="73" t="s">
        <v>116</v>
      </c>
      <c r="E194" s="73" t="s">
        <v>4</v>
      </c>
      <c r="F194" s="92"/>
      <c r="G194" s="92"/>
      <c r="H194" s="92"/>
      <c r="I194" s="3"/>
    </row>
    <row r="195" spans="1:9" s="4" customFormat="1" ht="25.5" x14ac:dyDescent="0.25">
      <c r="A195" s="37" t="s">
        <v>406</v>
      </c>
      <c r="B195" s="56" t="s">
        <v>408</v>
      </c>
      <c r="C195" s="93"/>
      <c r="D195" s="73"/>
      <c r="E195" s="73"/>
      <c r="F195" s="92">
        <f>F196</f>
        <v>51.033560000000001</v>
      </c>
      <c r="G195" s="92"/>
      <c r="H195" s="92"/>
      <c r="I195" s="3"/>
    </row>
    <row r="196" spans="1:9" s="4" customFormat="1" ht="25.5" x14ac:dyDescent="0.25">
      <c r="A196" s="37" t="s">
        <v>407</v>
      </c>
      <c r="B196" s="56" t="s">
        <v>409</v>
      </c>
      <c r="C196" s="93"/>
      <c r="D196" s="73"/>
      <c r="E196" s="73"/>
      <c r="F196" s="92">
        <f>F197</f>
        <v>51.033560000000001</v>
      </c>
      <c r="G196" s="92"/>
      <c r="H196" s="92"/>
      <c r="I196" s="3"/>
    </row>
    <row r="197" spans="1:9" s="4" customFormat="1" ht="25.5" x14ac:dyDescent="0.25">
      <c r="A197" s="37" t="s">
        <v>321</v>
      </c>
      <c r="B197" s="56" t="s">
        <v>409</v>
      </c>
      <c r="C197" s="93">
        <v>300</v>
      </c>
      <c r="D197" s="73" t="s">
        <v>116</v>
      </c>
      <c r="E197" s="73" t="s">
        <v>4</v>
      </c>
      <c r="F197" s="92">
        <v>51.033560000000001</v>
      </c>
      <c r="G197" s="92"/>
      <c r="H197" s="92"/>
      <c r="I197" s="3"/>
    </row>
    <row r="198" spans="1:9" s="4" customFormat="1" ht="25.5" x14ac:dyDescent="0.25">
      <c r="A198" s="37" t="s">
        <v>139</v>
      </c>
      <c r="B198" s="56" t="s">
        <v>140</v>
      </c>
      <c r="C198" s="91"/>
      <c r="D198" s="73"/>
      <c r="E198" s="73"/>
      <c r="F198" s="92">
        <f>F199</f>
        <v>1501.5</v>
      </c>
      <c r="G198" s="92">
        <f t="shared" ref="G198:H199" si="43">G199</f>
        <v>1478</v>
      </c>
      <c r="H198" s="92">
        <f t="shared" si="43"/>
        <v>1604</v>
      </c>
      <c r="I198" s="3"/>
    </row>
    <row r="199" spans="1:9" s="4" customFormat="1" ht="25.5" x14ac:dyDescent="0.25">
      <c r="A199" s="37" t="s">
        <v>141</v>
      </c>
      <c r="B199" s="56" t="s">
        <v>142</v>
      </c>
      <c r="C199" s="91"/>
      <c r="D199" s="73"/>
      <c r="E199" s="73"/>
      <c r="F199" s="92">
        <f>F200+F204</f>
        <v>1501.5</v>
      </c>
      <c r="G199" s="92">
        <f t="shared" si="43"/>
        <v>1478</v>
      </c>
      <c r="H199" s="92">
        <f t="shared" si="43"/>
        <v>1604</v>
      </c>
      <c r="I199" s="3"/>
    </row>
    <row r="200" spans="1:9" s="4" customFormat="1" ht="38.25" x14ac:dyDescent="0.25">
      <c r="A200" s="37" t="s">
        <v>39</v>
      </c>
      <c r="B200" s="56" t="s">
        <v>143</v>
      </c>
      <c r="C200" s="91"/>
      <c r="D200" s="73"/>
      <c r="E200" s="73"/>
      <c r="F200" s="92">
        <f>SUM(F201:F203)</f>
        <v>1451.5</v>
      </c>
      <c r="G200" s="92">
        <f>SUM(G201:G203)</f>
        <v>1478</v>
      </c>
      <c r="H200" s="92">
        <f>SUM(H201:H203)</f>
        <v>1604</v>
      </c>
      <c r="I200" s="3"/>
    </row>
    <row r="201" spans="1:9" s="4" customFormat="1" ht="89.25" x14ac:dyDescent="0.25">
      <c r="A201" s="37" t="s">
        <v>318</v>
      </c>
      <c r="B201" s="56" t="s">
        <v>143</v>
      </c>
      <c r="C201" s="93">
        <v>100</v>
      </c>
      <c r="D201" s="73" t="s">
        <v>116</v>
      </c>
      <c r="E201" s="73" t="s">
        <v>4</v>
      </c>
      <c r="F201" s="92">
        <v>1178.5</v>
      </c>
      <c r="G201" s="92">
        <v>1262</v>
      </c>
      <c r="H201" s="92">
        <v>1371</v>
      </c>
      <c r="I201" s="3"/>
    </row>
    <row r="202" spans="1:9" s="4" customFormat="1" ht="38.25" x14ac:dyDescent="0.25">
      <c r="A202" s="37" t="s">
        <v>319</v>
      </c>
      <c r="B202" s="56" t="s">
        <v>143</v>
      </c>
      <c r="C202" s="93">
        <v>200</v>
      </c>
      <c r="D202" s="73" t="s">
        <v>116</v>
      </c>
      <c r="E202" s="73" t="s">
        <v>4</v>
      </c>
      <c r="F202" s="92">
        <v>271</v>
      </c>
      <c r="G202" s="92">
        <v>214</v>
      </c>
      <c r="H202" s="92">
        <v>231</v>
      </c>
      <c r="I202" s="3"/>
    </row>
    <row r="203" spans="1:9" s="4" customFormat="1" x14ac:dyDescent="0.25">
      <c r="A203" s="37" t="s">
        <v>320</v>
      </c>
      <c r="B203" s="56" t="s">
        <v>143</v>
      </c>
      <c r="C203" s="93">
        <v>800</v>
      </c>
      <c r="D203" s="73" t="s">
        <v>116</v>
      </c>
      <c r="E203" s="73" t="s">
        <v>4</v>
      </c>
      <c r="F203" s="92">
        <v>2</v>
      </c>
      <c r="G203" s="92">
        <v>2</v>
      </c>
      <c r="H203" s="92">
        <v>2</v>
      </c>
      <c r="I203" s="3"/>
    </row>
    <row r="204" spans="1:9" s="4" customFormat="1" ht="51" x14ac:dyDescent="0.25">
      <c r="A204" s="37" t="s">
        <v>420</v>
      </c>
      <c r="B204" s="56" t="s">
        <v>421</v>
      </c>
      <c r="C204" s="93"/>
      <c r="D204" s="73"/>
      <c r="E204" s="73"/>
      <c r="F204" s="92">
        <f>F205</f>
        <v>50</v>
      </c>
      <c r="G204" s="92"/>
      <c r="H204" s="92"/>
      <c r="I204" s="3"/>
    </row>
    <row r="205" spans="1:9" s="4" customFormat="1" ht="38.25" x14ac:dyDescent="0.25">
      <c r="A205" s="37" t="s">
        <v>319</v>
      </c>
      <c r="B205" s="56" t="s">
        <v>421</v>
      </c>
      <c r="C205" s="93">
        <v>200</v>
      </c>
      <c r="D205" s="73" t="s">
        <v>116</v>
      </c>
      <c r="E205" s="73" t="s">
        <v>4</v>
      </c>
      <c r="F205" s="92">
        <v>50</v>
      </c>
      <c r="G205" s="92"/>
      <c r="H205" s="92"/>
      <c r="I205" s="3"/>
    </row>
    <row r="206" spans="1:9" s="4" customFormat="1" ht="38.25" x14ac:dyDescent="0.25">
      <c r="A206" s="37" t="s">
        <v>144</v>
      </c>
      <c r="B206" s="56" t="s">
        <v>145</v>
      </c>
      <c r="C206" s="91"/>
      <c r="D206" s="73"/>
      <c r="E206" s="73"/>
      <c r="F206" s="92">
        <f>F207+F212+F217+F222</f>
        <v>12216</v>
      </c>
      <c r="G206" s="92">
        <f>G207+G212+G217+G222</f>
        <v>11254</v>
      </c>
      <c r="H206" s="92">
        <f>H207+H212+H217+H222</f>
        <v>11331</v>
      </c>
      <c r="I206" s="3"/>
    </row>
    <row r="207" spans="1:9" s="4" customFormat="1" ht="63.75" x14ac:dyDescent="0.25">
      <c r="A207" s="37" t="s">
        <v>146</v>
      </c>
      <c r="B207" s="56" t="s">
        <v>147</v>
      </c>
      <c r="C207" s="91"/>
      <c r="D207" s="73"/>
      <c r="E207" s="73"/>
      <c r="F207" s="92">
        <f>F208</f>
        <v>988</v>
      </c>
      <c r="G207" s="92">
        <f t="shared" ref="G207:H207" si="44">G208</f>
        <v>932</v>
      </c>
      <c r="H207" s="92">
        <f t="shared" si="44"/>
        <v>966</v>
      </c>
      <c r="I207" s="3"/>
    </row>
    <row r="208" spans="1:9" s="4" customFormat="1" ht="25.5" x14ac:dyDescent="0.25">
      <c r="A208" s="37" t="s">
        <v>20</v>
      </c>
      <c r="B208" s="56" t="s">
        <v>148</v>
      </c>
      <c r="C208" s="91"/>
      <c r="D208" s="73"/>
      <c r="E208" s="73"/>
      <c r="F208" s="92">
        <f>SUM(F209:F211)</f>
        <v>988</v>
      </c>
      <c r="G208" s="92">
        <f>SUM(G209:G211)</f>
        <v>932</v>
      </c>
      <c r="H208" s="92">
        <f>SUM(H209:H211)</f>
        <v>966</v>
      </c>
      <c r="I208" s="3"/>
    </row>
    <row r="209" spans="1:9" s="4" customFormat="1" ht="89.25" x14ac:dyDescent="0.25">
      <c r="A209" s="37" t="s">
        <v>318</v>
      </c>
      <c r="B209" s="56" t="s">
        <v>148</v>
      </c>
      <c r="C209" s="93">
        <v>100</v>
      </c>
      <c r="D209" s="73" t="s">
        <v>116</v>
      </c>
      <c r="E209" s="73" t="s">
        <v>107</v>
      </c>
      <c r="F209" s="92">
        <v>853</v>
      </c>
      <c r="G209" s="92">
        <v>817</v>
      </c>
      <c r="H209" s="92">
        <v>852</v>
      </c>
      <c r="I209" s="3"/>
    </row>
    <row r="210" spans="1:9" s="4" customFormat="1" ht="38.25" x14ac:dyDescent="0.25">
      <c r="A210" s="37" t="s">
        <v>319</v>
      </c>
      <c r="B210" s="56" t="s">
        <v>148</v>
      </c>
      <c r="C210" s="93">
        <v>200</v>
      </c>
      <c r="D210" s="73" t="s">
        <v>116</v>
      </c>
      <c r="E210" s="73" t="s">
        <v>107</v>
      </c>
      <c r="F210" s="92">
        <v>132</v>
      </c>
      <c r="G210" s="92">
        <v>112</v>
      </c>
      <c r="H210" s="92">
        <v>111</v>
      </c>
      <c r="I210" s="3"/>
    </row>
    <row r="211" spans="1:9" s="4" customFormat="1" x14ac:dyDescent="0.25">
      <c r="A211" s="37" t="s">
        <v>320</v>
      </c>
      <c r="B211" s="56" t="s">
        <v>148</v>
      </c>
      <c r="C211" s="93">
        <v>800</v>
      </c>
      <c r="D211" s="73" t="s">
        <v>116</v>
      </c>
      <c r="E211" s="73" t="s">
        <v>107</v>
      </c>
      <c r="F211" s="92">
        <v>3</v>
      </c>
      <c r="G211" s="92">
        <v>3</v>
      </c>
      <c r="H211" s="92">
        <v>3</v>
      </c>
      <c r="I211" s="3"/>
    </row>
    <row r="212" spans="1:9" s="4" customFormat="1" ht="89.25" x14ac:dyDescent="0.25">
      <c r="A212" s="37" t="s">
        <v>149</v>
      </c>
      <c r="B212" s="56" t="s">
        <v>150</v>
      </c>
      <c r="C212" s="91"/>
      <c r="D212" s="73"/>
      <c r="E212" s="73"/>
      <c r="F212" s="92">
        <f>F213</f>
        <v>1834</v>
      </c>
      <c r="G212" s="92">
        <f t="shared" ref="G212:H212" si="45">G213</f>
        <v>1747</v>
      </c>
      <c r="H212" s="92">
        <f t="shared" si="45"/>
        <v>1836</v>
      </c>
      <c r="I212" s="3"/>
    </row>
    <row r="213" spans="1:9" s="4" customFormat="1" ht="38.25" x14ac:dyDescent="0.25">
      <c r="A213" s="37" t="s">
        <v>39</v>
      </c>
      <c r="B213" s="56" t="s">
        <v>151</v>
      </c>
      <c r="C213" s="91"/>
      <c r="D213" s="73"/>
      <c r="E213" s="73"/>
      <c r="F213" s="92">
        <f>SUM(F214:F216)</f>
        <v>1834</v>
      </c>
      <c r="G213" s="92">
        <f>SUM(G214:G216)</f>
        <v>1747</v>
      </c>
      <c r="H213" s="92">
        <f>SUM(H214:H216)</f>
        <v>1836</v>
      </c>
      <c r="I213" s="3"/>
    </row>
    <row r="214" spans="1:9" s="4" customFormat="1" ht="89.25" x14ac:dyDescent="0.25">
      <c r="A214" s="37" t="s">
        <v>318</v>
      </c>
      <c r="B214" s="56" t="s">
        <v>151</v>
      </c>
      <c r="C214" s="93">
        <v>100</v>
      </c>
      <c r="D214" s="73" t="s">
        <v>116</v>
      </c>
      <c r="E214" s="73" t="s">
        <v>107</v>
      </c>
      <c r="F214" s="92">
        <v>1636</v>
      </c>
      <c r="G214" s="92">
        <v>1581</v>
      </c>
      <c r="H214" s="92">
        <v>1646</v>
      </c>
      <c r="I214" s="3"/>
    </row>
    <row r="215" spans="1:9" s="4" customFormat="1" ht="38.25" x14ac:dyDescent="0.25">
      <c r="A215" s="37" t="s">
        <v>319</v>
      </c>
      <c r="B215" s="56" t="s">
        <v>151</v>
      </c>
      <c r="C215" s="93">
        <v>200</v>
      </c>
      <c r="D215" s="73" t="s">
        <v>116</v>
      </c>
      <c r="E215" s="73" t="s">
        <v>107</v>
      </c>
      <c r="F215" s="92">
        <v>196</v>
      </c>
      <c r="G215" s="92">
        <v>164</v>
      </c>
      <c r="H215" s="92">
        <v>188</v>
      </c>
      <c r="I215" s="3"/>
    </row>
    <row r="216" spans="1:9" s="4" customFormat="1" x14ac:dyDescent="0.25">
      <c r="A216" s="37" t="s">
        <v>320</v>
      </c>
      <c r="B216" s="56" t="s">
        <v>151</v>
      </c>
      <c r="C216" s="93">
        <v>800</v>
      </c>
      <c r="D216" s="73" t="s">
        <v>116</v>
      </c>
      <c r="E216" s="73" t="s">
        <v>107</v>
      </c>
      <c r="F216" s="92">
        <v>2</v>
      </c>
      <c r="G216" s="92">
        <v>2</v>
      </c>
      <c r="H216" s="92">
        <v>2</v>
      </c>
      <c r="I216" s="3"/>
    </row>
    <row r="217" spans="1:9" s="4" customFormat="1" ht="76.5" x14ac:dyDescent="0.25">
      <c r="A217" s="37" t="s">
        <v>152</v>
      </c>
      <c r="B217" s="56" t="s">
        <v>153</v>
      </c>
      <c r="C217" s="91"/>
      <c r="D217" s="73"/>
      <c r="E217" s="73"/>
      <c r="F217" s="92">
        <f>F218</f>
        <v>3941</v>
      </c>
      <c r="G217" s="92">
        <f t="shared" ref="G217:H217" si="46">G218</f>
        <v>3595</v>
      </c>
      <c r="H217" s="92">
        <f t="shared" si="46"/>
        <v>3547</v>
      </c>
      <c r="I217" s="3"/>
    </row>
    <row r="218" spans="1:9" s="4" customFormat="1" ht="38.25" x14ac:dyDescent="0.25">
      <c r="A218" s="37" t="s">
        <v>39</v>
      </c>
      <c r="B218" s="56" t="s">
        <v>154</v>
      </c>
      <c r="C218" s="91"/>
      <c r="D218" s="73"/>
      <c r="E218" s="73"/>
      <c r="F218" s="92">
        <f>SUM(F219:F221)</f>
        <v>3941</v>
      </c>
      <c r="G218" s="92">
        <f t="shared" ref="G218:H218" si="47">SUM(G219:G221)</f>
        <v>3595</v>
      </c>
      <c r="H218" s="92">
        <f t="shared" si="47"/>
        <v>3547</v>
      </c>
      <c r="I218" s="3"/>
    </row>
    <row r="219" spans="1:9" s="4" customFormat="1" ht="89.25" x14ac:dyDescent="0.25">
      <c r="A219" s="37" t="s">
        <v>318</v>
      </c>
      <c r="B219" s="56" t="s">
        <v>154</v>
      </c>
      <c r="C219" s="93">
        <v>100</v>
      </c>
      <c r="D219" s="73" t="s">
        <v>116</v>
      </c>
      <c r="E219" s="73" t="s">
        <v>107</v>
      </c>
      <c r="F219" s="92">
        <v>3649</v>
      </c>
      <c r="G219" s="92">
        <v>3323</v>
      </c>
      <c r="H219" s="92">
        <v>3325</v>
      </c>
      <c r="I219" s="3"/>
    </row>
    <row r="220" spans="1:9" s="4" customFormat="1" ht="38.25" x14ac:dyDescent="0.25">
      <c r="A220" s="37" t="s">
        <v>319</v>
      </c>
      <c r="B220" s="56" t="s">
        <v>154</v>
      </c>
      <c r="C220" s="93">
        <v>200</v>
      </c>
      <c r="D220" s="73" t="s">
        <v>116</v>
      </c>
      <c r="E220" s="73" t="s">
        <v>107</v>
      </c>
      <c r="F220" s="92">
        <v>290</v>
      </c>
      <c r="G220" s="92">
        <v>272</v>
      </c>
      <c r="H220" s="92">
        <v>222</v>
      </c>
      <c r="I220" s="3"/>
    </row>
    <row r="221" spans="1:9" s="4" customFormat="1" x14ac:dyDescent="0.25">
      <c r="A221" s="37" t="s">
        <v>320</v>
      </c>
      <c r="B221" s="56" t="s">
        <v>154</v>
      </c>
      <c r="C221" s="93">
        <v>800</v>
      </c>
      <c r="D221" s="73" t="s">
        <v>116</v>
      </c>
      <c r="E221" s="73" t="s">
        <v>107</v>
      </c>
      <c r="F221" s="92">
        <v>2</v>
      </c>
      <c r="G221" s="92"/>
      <c r="H221" s="92"/>
      <c r="I221" s="3"/>
    </row>
    <row r="222" spans="1:9" s="4" customFormat="1" ht="38.25" x14ac:dyDescent="0.25">
      <c r="A222" s="37" t="s">
        <v>125</v>
      </c>
      <c r="B222" s="56" t="s">
        <v>155</v>
      </c>
      <c r="C222" s="91"/>
      <c r="D222" s="73"/>
      <c r="E222" s="73"/>
      <c r="F222" s="92">
        <f>F223</f>
        <v>5453</v>
      </c>
      <c r="G222" s="92">
        <f>G223</f>
        <v>4980</v>
      </c>
      <c r="H222" s="92">
        <f t="shared" ref="H222" si="48">H223</f>
        <v>4982</v>
      </c>
      <c r="I222" s="3"/>
    </row>
    <row r="223" spans="1:9" s="4" customFormat="1" ht="51" x14ac:dyDescent="0.25">
      <c r="A223" s="37" t="s">
        <v>127</v>
      </c>
      <c r="B223" s="56" t="s">
        <v>156</v>
      </c>
      <c r="C223" s="91"/>
      <c r="D223" s="73"/>
      <c r="E223" s="73"/>
      <c r="F223" s="92">
        <f>SUM(F224:F224)</f>
        <v>5453</v>
      </c>
      <c r="G223" s="92">
        <f>SUM(G224:G224)</f>
        <v>4980</v>
      </c>
      <c r="H223" s="92">
        <f>SUM(H224:H224)</f>
        <v>4982</v>
      </c>
      <c r="I223" s="3"/>
    </row>
    <row r="224" spans="1:9" s="4" customFormat="1" ht="89.25" x14ac:dyDescent="0.25">
      <c r="A224" s="37" t="s">
        <v>318</v>
      </c>
      <c r="B224" s="56" t="s">
        <v>156</v>
      </c>
      <c r="C224" s="93">
        <v>100</v>
      </c>
      <c r="D224" s="73" t="s">
        <v>116</v>
      </c>
      <c r="E224" s="73" t="s">
        <v>107</v>
      </c>
      <c r="F224" s="92">
        <v>5453</v>
      </c>
      <c r="G224" s="92">
        <v>4980</v>
      </c>
      <c r="H224" s="92">
        <v>4982</v>
      </c>
      <c r="I224" s="3"/>
    </row>
    <row r="225" spans="1:9" s="4" customFormat="1" ht="63.75" x14ac:dyDescent="0.25">
      <c r="A225" s="40" t="s">
        <v>22</v>
      </c>
      <c r="B225" s="22" t="s">
        <v>23</v>
      </c>
      <c r="C225" s="23"/>
      <c r="D225" s="5"/>
      <c r="E225" s="5"/>
      <c r="F225" s="48">
        <f>F226+F230+F235+F246</f>
        <v>27907.955870000002</v>
      </c>
      <c r="G225" s="48">
        <f t="shared" ref="G225:H225" si="49">G226+G230+G235+G246</f>
        <v>12017.9</v>
      </c>
      <c r="H225" s="48">
        <f t="shared" si="49"/>
        <v>12375.7</v>
      </c>
      <c r="I225" s="3"/>
    </row>
    <row r="226" spans="1:9" ht="63.75" x14ac:dyDescent="0.25">
      <c r="A226" s="41" t="s">
        <v>368</v>
      </c>
      <c r="B226" s="10" t="s">
        <v>60</v>
      </c>
      <c r="C226" s="9"/>
      <c r="D226" s="8"/>
      <c r="E226" s="8"/>
      <c r="F226" s="49">
        <f>F227</f>
        <v>209.8</v>
      </c>
      <c r="G226" s="49">
        <f t="shared" ref="G226:H228" si="50">G227</f>
        <v>94</v>
      </c>
      <c r="H226" s="49">
        <f t="shared" si="50"/>
        <v>78.099999999999994</v>
      </c>
      <c r="I226" s="2"/>
    </row>
    <row r="227" spans="1:9" ht="38.25" x14ac:dyDescent="0.25">
      <c r="A227" s="41" t="s">
        <v>61</v>
      </c>
      <c r="B227" s="10" t="s">
        <v>62</v>
      </c>
      <c r="C227" s="9"/>
      <c r="D227" s="8"/>
      <c r="E227" s="8"/>
      <c r="F227" s="49">
        <f>F228</f>
        <v>209.8</v>
      </c>
      <c r="G227" s="49">
        <f t="shared" si="50"/>
        <v>94</v>
      </c>
      <c r="H227" s="49">
        <f t="shared" si="50"/>
        <v>78.099999999999994</v>
      </c>
      <c r="I227" s="2"/>
    </row>
    <row r="228" spans="1:9" ht="51" x14ac:dyDescent="0.25">
      <c r="A228" s="41" t="s">
        <v>384</v>
      </c>
      <c r="B228" s="10" t="s">
        <v>327</v>
      </c>
      <c r="C228" s="9"/>
      <c r="D228" s="8"/>
      <c r="E228" s="8"/>
      <c r="F228" s="49">
        <f>F229</f>
        <v>209.8</v>
      </c>
      <c r="G228" s="49">
        <f t="shared" si="50"/>
        <v>94</v>
      </c>
      <c r="H228" s="49">
        <f t="shared" si="50"/>
        <v>78.099999999999994</v>
      </c>
      <c r="I228" s="2"/>
    </row>
    <row r="229" spans="1:9" ht="38.25" x14ac:dyDescent="0.25">
      <c r="A229" s="37" t="s">
        <v>319</v>
      </c>
      <c r="B229" s="21" t="s">
        <v>327</v>
      </c>
      <c r="C229" s="8">
        <v>200</v>
      </c>
      <c r="D229" s="8" t="s">
        <v>107</v>
      </c>
      <c r="E229" s="8" t="s">
        <v>157</v>
      </c>
      <c r="F229" s="49">
        <v>209.8</v>
      </c>
      <c r="G229" s="49">
        <v>94</v>
      </c>
      <c r="H229" s="49">
        <v>78.099999999999994</v>
      </c>
      <c r="I229" s="2"/>
    </row>
    <row r="230" spans="1:9" ht="76.5" x14ac:dyDescent="0.25">
      <c r="A230" s="41" t="s">
        <v>353</v>
      </c>
      <c r="B230" s="10" t="s">
        <v>63</v>
      </c>
      <c r="C230" s="9"/>
      <c r="D230" s="8"/>
      <c r="E230" s="8"/>
      <c r="F230" s="49">
        <f>F231</f>
        <v>2951.5</v>
      </c>
      <c r="G230" s="49">
        <f t="shared" ref="G230:H231" si="51">G231</f>
        <v>2975</v>
      </c>
      <c r="H230" s="49">
        <f t="shared" si="51"/>
        <v>3095</v>
      </c>
      <c r="I230" s="2"/>
    </row>
    <row r="231" spans="1:9" ht="25.5" x14ac:dyDescent="0.25">
      <c r="A231" s="41" t="s">
        <v>64</v>
      </c>
      <c r="B231" s="10" t="s">
        <v>65</v>
      </c>
      <c r="C231" s="9"/>
      <c r="D231" s="8"/>
      <c r="E231" s="8"/>
      <c r="F231" s="49">
        <f>F232</f>
        <v>2951.5</v>
      </c>
      <c r="G231" s="49">
        <f t="shared" si="51"/>
        <v>2975</v>
      </c>
      <c r="H231" s="49">
        <f t="shared" si="51"/>
        <v>3095</v>
      </c>
      <c r="I231" s="2"/>
    </row>
    <row r="232" spans="1:9" ht="38.25" x14ac:dyDescent="0.25">
      <c r="A232" s="41" t="s">
        <v>39</v>
      </c>
      <c r="B232" s="10" t="s">
        <v>66</v>
      </c>
      <c r="C232" s="9"/>
      <c r="D232" s="8"/>
      <c r="E232" s="8"/>
      <c r="F232" s="49">
        <f>SUM(F233:F234)</f>
        <v>2951.5</v>
      </c>
      <c r="G232" s="49">
        <f>SUM(G233:G234)</f>
        <v>2975</v>
      </c>
      <c r="H232" s="49">
        <f>SUM(H233:H234)</f>
        <v>3095</v>
      </c>
      <c r="I232" s="2"/>
    </row>
    <row r="233" spans="1:9" ht="89.25" x14ac:dyDescent="0.25">
      <c r="A233" s="37" t="s">
        <v>318</v>
      </c>
      <c r="B233" s="10" t="s">
        <v>66</v>
      </c>
      <c r="C233" s="8">
        <v>100</v>
      </c>
      <c r="D233" s="8" t="s">
        <v>107</v>
      </c>
      <c r="E233" s="8" t="s">
        <v>157</v>
      </c>
      <c r="F233" s="49">
        <v>2901.5</v>
      </c>
      <c r="G233" s="49">
        <v>2895</v>
      </c>
      <c r="H233" s="49">
        <v>3010</v>
      </c>
      <c r="I233" s="2"/>
    </row>
    <row r="234" spans="1:9" ht="38.25" x14ac:dyDescent="0.25">
      <c r="A234" s="37" t="s">
        <v>319</v>
      </c>
      <c r="B234" s="10" t="s">
        <v>66</v>
      </c>
      <c r="C234" s="8">
        <v>200</v>
      </c>
      <c r="D234" s="8" t="s">
        <v>107</v>
      </c>
      <c r="E234" s="8" t="s">
        <v>157</v>
      </c>
      <c r="F234" s="49">
        <v>50</v>
      </c>
      <c r="G234" s="49">
        <v>80</v>
      </c>
      <c r="H234" s="49">
        <v>85</v>
      </c>
      <c r="I234" s="2"/>
    </row>
    <row r="235" spans="1:9" ht="25.5" x14ac:dyDescent="0.25">
      <c r="A235" s="41" t="s">
        <v>24</v>
      </c>
      <c r="B235" s="11" t="s">
        <v>25</v>
      </c>
      <c r="C235" s="12"/>
      <c r="D235" s="8"/>
      <c r="E235" s="8"/>
      <c r="F235" s="49">
        <f>F236</f>
        <v>22081.655870000002</v>
      </c>
      <c r="G235" s="49">
        <f t="shared" ref="G235:H235" si="52">G236</f>
        <v>6248.9</v>
      </c>
      <c r="H235" s="49">
        <f t="shared" si="52"/>
        <v>6402.6</v>
      </c>
      <c r="I235" s="2"/>
    </row>
    <row r="236" spans="1:9" ht="38.25" x14ac:dyDescent="0.25">
      <c r="A236" s="41" t="s">
        <v>369</v>
      </c>
      <c r="B236" s="10" t="s">
        <v>26</v>
      </c>
      <c r="C236" s="9"/>
      <c r="D236" s="8"/>
      <c r="E236" s="8"/>
      <c r="F236" s="49">
        <f>F237+F240+F242+F244</f>
        <v>22081.655870000002</v>
      </c>
      <c r="G236" s="49">
        <f t="shared" ref="G236:H236" si="53">G237+G240+G242</f>
        <v>6248.9</v>
      </c>
      <c r="H236" s="49">
        <f t="shared" si="53"/>
        <v>6402.6</v>
      </c>
      <c r="I236" s="2"/>
    </row>
    <row r="237" spans="1:9" ht="25.5" x14ac:dyDescent="0.25">
      <c r="A237" s="41" t="s">
        <v>27</v>
      </c>
      <c r="B237" s="10" t="s">
        <v>28</v>
      </c>
      <c r="C237" s="9"/>
      <c r="D237" s="8"/>
      <c r="E237" s="8"/>
      <c r="F237" s="49">
        <f>SUM(F238:F239)</f>
        <v>4667.8999999999996</v>
      </c>
      <c r="G237" s="49">
        <f>SUM(G238:G239)</f>
        <v>807.5</v>
      </c>
      <c r="H237" s="49">
        <f>SUM(H238:H239)</f>
        <v>647.5</v>
      </c>
      <c r="I237" s="2"/>
    </row>
    <row r="238" spans="1:9" ht="38.25" x14ac:dyDescent="0.25">
      <c r="A238" s="37" t="s">
        <v>319</v>
      </c>
      <c r="B238" s="10" t="s">
        <v>28</v>
      </c>
      <c r="C238" s="8">
        <v>200</v>
      </c>
      <c r="D238" s="8" t="s">
        <v>4</v>
      </c>
      <c r="E238" s="8" t="s">
        <v>5</v>
      </c>
      <c r="F238" s="49">
        <v>4566.3999999999996</v>
      </c>
      <c r="G238" s="49">
        <v>706</v>
      </c>
      <c r="H238" s="49">
        <v>546</v>
      </c>
      <c r="I238" s="2"/>
    </row>
    <row r="239" spans="1:9" x14ac:dyDescent="0.25">
      <c r="A239" s="41" t="s">
        <v>320</v>
      </c>
      <c r="B239" s="10" t="s">
        <v>28</v>
      </c>
      <c r="C239" s="8">
        <v>800</v>
      </c>
      <c r="D239" s="8" t="s">
        <v>4</v>
      </c>
      <c r="E239" s="8" t="s">
        <v>5</v>
      </c>
      <c r="F239" s="49">
        <v>101.5</v>
      </c>
      <c r="G239" s="49">
        <v>101.5</v>
      </c>
      <c r="H239" s="49">
        <v>101.5</v>
      </c>
      <c r="I239" s="2"/>
    </row>
    <row r="240" spans="1:9" ht="38.25" x14ac:dyDescent="0.25">
      <c r="A240" s="41" t="s">
        <v>67</v>
      </c>
      <c r="B240" s="10" t="s">
        <v>68</v>
      </c>
      <c r="C240" s="8"/>
      <c r="D240" s="10"/>
      <c r="E240" s="10"/>
      <c r="F240" s="49">
        <f>F241</f>
        <v>0</v>
      </c>
      <c r="G240" s="49">
        <f>G241</f>
        <v>0</v>
      </c>
      <c r="H240" s="49">
        <f>H241</f>
        <v>0</v>
      </c>
      <c r="I240" s="2"/>
    </row>
    <row r="241" spans="1:9" x14ac:dyDescent="0.25">
      <c r="A241" s="41" t="s">
        <v>320</v>
      </c>
      <c r="B241" s="10" t="s">
        <v>68</v>
      </c>
      <c r="C241" s="8">
        <v>800</v>
      </c>
      <c r="D241" s="10" t="s">
        <v>107</v>
      </c>
      <c r="E241" s="10" t="s">
        <v>116</v>
      </c>
      <c r="F241" s="49"/>
      <c r="G241" s="49"/>
      <c r="H241" s="49"/>
      <c r="I241" s="2"/>
    </row>
    <row r="242" spans="1:9" ht="63.75" x14ac:dyDescent="0.25">
      <c r="A242" s="41" t="s">
        <v>370</v>
      </c>
      <c r="B242" s="10" t="s">
        <v>328</v>
      </c>
      <c r="C242" s="8"/>
      <c r="D242" s="10"/>
      <c r="E242" s="10"/>
      <c r="F242" s="49">
        <f>F243</f>
        <v>5359.1</v>
      </c>
      <c r="G242" s="49">
        <f t="shared" ref="G242:H242" si="54">G243</f>
        <v>5441.4</v>
      </c>
      <c r="H242" s="49">
        <f t="shared" si="54"/>
        <v>5755.1</v>
      </c>
      <c r="I242" s="2"/>
    </row>
    <row r="243" spans="1:9" ht="38.25" x14ac:dyDescent="0.25">
      <c r="A243" s="37" t="s">
        <v>319</v>
      </c>
      <c r="B243" s="10" t="s">
        <v>328</v>
      </c>
      <c r="C243" s="8">
        <v>200</v>
      </c>
      <c r="D243" s="10" t="s">
        <v>107</v>
      </c>
      <c r="E243" s="10" t="s">
        <v>116</v>
      </c>
      <c r="F243" s="49">
        <v>5359.1</v>
      </c>
      <c r="G243" s="49">
        <v>5441.4</v>
      </c>
      <c r="H243" s="49">
        <v>5755.1</v>
      </c>
      <c r="I243" s="2"/>
    </row>
    <row r="244" spans="1:9" ht="51" customHeight="1" x14ac:dyDescent="0.25">
      <c r="A244" s="37" t="s">
        <v>415</v>
      </c>
      <c r="B244" s="10" t="s">
        <v>414</v>
      </c>
      <c r="C244" s="8"/>
      <c r="D244" s="10"/>
      <c r="E244" s="10"/>
      <c r="F244" s="49">
        <f>F245</f>
        <v>12054.655870000001</v>
      </c>
      <c r="G244" s="49"/>
      <c r="H244" s="49"/>
      <c r="I244" s="2"/>
    </row>
    <row r="245" spans="1:9" ht="38.25" x14ac:dyDescent="0.25">
      <c r="A245" s="37" t="s">
        <v>319</v>
      </c>
      <c r="B245" s="10" t="s">
        <v>414</v>
      </c>
      <c r="C245" s="8">
        <v>200</v>
      </c>
      <c r="D245" s="10" t="s">
        <v>157</v>
      </c>
      <c r="E245" s="10" t="s">
        <v>138</v>
      </c>
      <c r="F245" s="49">
        <v>12054.655870000001</v>
      </c>
      <c r="G245" s="49"/>
      <c r="H245" s="49"/>
      <c r="I245" s="2"/>
    </row>
    <row r="246" spans="1:9" ht="25.5" x14ac:dyDescent="0.25">
      <c r="A246" s="41" t="s">
        <v>332</v>
      </c>
      <c r="B246" s="10" t="s">
        <v>335</v>
      </c>
      <c r="C246" s="8"/>
      <c r="D246" s="10"/>
      <c r="E246" s="10"/>
      <c r="F246" s="49">
        <f t="shared" ref="F246:H248" si="55">F247</f>
        <v>2665</v>
      </c>
      <c r="G246" s="49">
        <f t="shared" si="55"/>
        <v>2700</v>
      </c>
      <c r="H246" s="49">
        <f t="shared" si="55"/>
        <v>2800</v>
      </c>
      <c r="I246" s="2"/>
    </row>
    <row r="247" spans="1:9" ht="25.5" x14ac:dyDescent="0.25">
      <c r="A247" s="41" t="s">
        <v>333</v>
      </c>
      <c r="B247" s="10" t="s">
        <v>336</v>
      </c>
      <c r="C247" s="8"/>
      <c r="D247" s="10"/>
      <c r="E247" s="10"/>
      <c r="F247" s="49">
        <f t="shared" si="55"/>
        <v>2665</v>
      </c>
      <c r="G247" s="49">
        <f t="shared" si="55"/>
        <v>2700</v>
      </c>
      <c r="H247" s="49">
        <f t="shared" si="55"/>
        <v>2800</v>
      </c>
      <c r="I247" s="2"/>
    </row>
    <row r="248" spans="1:9" ht="25.5" x14ac:dyDescent="0.25">
      <c r="A248" s="41" t="s">
        <v>334</v>
      </c>
      <c r="B248" s="10" t="s">
        <v>337</v>
      </c>
      <c r="C248" s="8"/>
      <c r="D248" s="10"/>
      <c r="E248" s="10"/>
      <c r="F248" s="49">
        <f>F249+F250</f>
        <v>2665</v>
      </c>
      <c r="G248" s="49">
        <f t="shared" si="55"/>
        <v>2700</v>
      </c>
      <c r="H248" s="49">
        <f t="shared" si="55"/>
        <v>2800</v>
      </c>
      <c r="I248" s="2"/>
    </row>
    <row r="249" spans="1:9" ht="38.25" x14ac:dyDescent="0.25">
      <c r="A249" s="37" t="s">
        <v>319</v>
      </c>
      <c r="B249" s="10" t="s">
        <v>337</v>
      </c>
      <c r="C249" s="8">
        <v>200</v>
      </c>
      <c r="D249" s="10" t="s">
        <v>11</v>
      </c>
      <c r="E249" s="10" t="s">
        <v>98</v>
      </c>
      <c r="F249" s="49">
        <v>2418.1999999999998</v>
      </c>
      <c r="G249" s="49">
        <v>2700</v>
      </c>
      <c r="H249" s="49">
        <v>2800</v>
      </c>
      <c r="I249" s="2"/>
    </row>
    <row r="250" spans="1:9" x14ac:dyDescent="0.25">
      <c r="A250" s="110" t="s">
        <v>303</v>
      </c>
      <c r="B250" s="10" t="s">
        <v>337</v>
      </c>
      <c r="C250" s="8">
        <v>200</v>
      </c>
      <c r="D250" s="10" t="s">
        <v>11</v>
      </c>
      <c r="E250" s="10" t="s">
        <v>98</v>
      </c>
      <c r="F250" s="49">
        <v>246.8</v>
      </c>
      <c r="G250" s="49"/>
      <c r="H250" s="49"/>
      <c r="I250" s="2"/>
    </row>
    <row r="251" spans="1:9" s="4" customFormat="1" ht="51" x14ac:dyDescent="0.25">
      <c r="A251" s="42" t="s">
        <v>371</v>
      </c>
      <c r="B251" s="24" t="s">
        <v>69</v>
      </c>
      <c r="C251" s="25"/>
      <c r="D251" s="26"/>
      <c r="E251" s="26"/>
      <c r="F251" s="50">
        <f>F252</f>
        <v>2464</v>
      </c>
      <c r="G251" s="50">
        <f t="shared" ref="G251:H251" si="56">G252</f>
        <v>2500</v>
      </c>
      <c r="H251" s="50">
        <f t="shared" si="56"/>
        <v>2000</v>
      </c>
      <c r="I251" s="3"/>
    </row>
    <row r="252" spans="1:9" ht="38.25" x14ac:dyDescent="0.25">
      <c r="A252" s="43" t="s">
        <v>70</v>
      </c>
      <c r="B252" s="14" t="s">
        <v>71</v>
      </c>
      <c r="C252" s="15"/>
      <c r="D252" s="13"/>
      <c r="E252" s="13"/>
      <c r="F252" s="51">
        <f>F253+F256</f>
        <v>2464</v>
      </c>
      <c r="G252" s="51">
        <f t="shared" ref="G252:H252" si="57">G253+G256</f>
        <v>2500</v>
      </c>
      <c r="H252" s="51">
        <f t="shared" si="57"/>
        <v>2000</v>
      </c>
      <c r="I252" s="2"/>
    </row>
    <row r="253" spans="1:9" ht="63.75" hidden="1" x14ac:dyDescent="0.25">
      <c r="A253" s="59" t="s">
        <v>72</v>
      </c>
      <c r="B253" s="94" t="s">
        <v>73</v>
      </c>
      <c r="C253" s="17"/>
      <c r="D253" s="16"/>
      <c r="E253" s="16"/>
      <c r="F253" s="52">
        <f>F254</f>
        <v>0</v>
      </c>
      <c r="G253" s="53">
        <f t="shared" ref="G253:H254" si="58">G254</f>
        <v>0</v>
      </c>
      <c r="H253" s="53">
        <f t="shared" si="58"/>
        <v>0</v>
      </c>
      <c r="I253" s="2"/>
    </row>
    <row r="254" spans="1:9" ht="38.25" hidden="1" x14ac:dyDescent="0.25">
      <c r="A254" s="20" t="s">
        <v>74</v>
      </c>
      <c r="B254" s="95" t="s">
        <v>75</v>
      </c>
      <c r="C254" s="15"/>
      <c r="D254" s="18"/>
      <c r="E254" s="18"/>
      <c r="F254" s="54">
        <f>F255</f>
        <v>0</v>
      </c>
      <c r="G254" s="49">
        <f t="shared" si="58"/>
        <v>0</v>
      </c>
      <c r="H254" s="49">
        <f t="shared" si="58"/>
        <v>0</v>
      </c>
      <c r="I254" s="2"/>
    </row>
    <row r="255" spans="1:9" ht="38.25" hidden="1" x14ac:dyDescent="0.25">
      <c r="A255" s="37" t="s">
        <v>319</v>
      </c>
      <c r="B255" s="95" t="s">
        <v>75</v>
      </c>
      <c r="C255" s="15">
        <v>200</v>
      </c>
      <c r="D255" s="18" t="s">
        <v>107</v>
      </c>
      <c r="E255" s="18" t="s">
        <v>158</v>
      </c>
      <c r="F255" s="54"/>
      <c r="G255" s="49"/>
      <c r="H255" s="49"/>
      <c r="I255" s="2"/>
    </row>
    <row r="256" spans="1:9" ht="77.25" customHeight="1" x14ac:dyDescent="0.25">
      <c r="A256" s="43" t="s">
        <v>372</v>
      </c>
      <c r="B256" s="14" t="s">
        <v>76</v>
      </c>
      <c r="C256" s="15"/>
      <c r="D256" s="18"/>
      <c r="E256" s="18"/>
      <c r="F256" s="54">
        <f>F257+F259</f>
        <v>2464</v>
      </c>
      <c r="G256" s="54">
        <f t="shared" ref="G256:H256" si="59">G257+G259</f>
        <v>2500</v>
      </c>
      <c r="H256" s="54">
        <f t="shared" si="59"/>
        <v>2000</v>
      </c>
      <c r="I256" s="2"/>
    </row>
    <row r="257" spans="1:9" ht="38.25" x14ac:dyDescent="0.25">
      <c r="A257" s="44" t="s">
        <v>77</v>
      </c>
      <c r="B257" s="11" t="s">
        <v>78</v>
      </c>
      <c r="C257" s="12"/>
      <c r="D257" s="19"/>
      <c r="E257" s="19"/>
      <c r="F257" s="49">
        <f>F258</f>
        <v>464</v>
      </c>
      <c r="G257" s="49">
        <f t="shared" ref="G257:H257" si="60">G258</f>
        <v>1500</v>
      </c>
      <c r="H257" s="49">
        <f t="shared" si="60"/>
        <v>1000</v>
      </c>
      <c r="I257" s="2"/>
    </row>
    <row r="258" spans="1:9" x14ac:dyDescent="0.25">
      <c r="A258" s="41" t="s">
        <v>320</v>
      </c>
      <c r="B258" s="11" t="s">
        <v>78</v>
      </c>
      <c r="C258" s="8">
        <v>800</v>
      </c>
      <c r="D258" s="8" t="s">
        <v>107</v>
      </c>
      <c r="E258" s="8" t="s">
        <v>158</v>
      </c>
      <c r="F258" s="49">
        <v>464</v>
      </c>
      <c r="G258" s="49">
        <v>1500</v>
      </c>
      <c r="H258" s="49">
        <v>1000</v>
      </c>
      <c r="I258" s="2"/>
    </row>
    <row r="259" spans="1:9" ht="102" x14ac:dyDescent="0.25">
      <c r="A259" s="41" t="s">
        <v>79</v>
      </c>
      <c r="B259" s="10" t="s">
        <v>80</v>
      </c>
      <c r="C259" s="9"/>
      <c r="D259" s="8"/>
      <c r="E259" s="8"/>
      <c r="F259" s="49">
        <f>F260</f>
        <v>2000</v>
      </c>
      <c r="G259" s="49">
        <f t="shared" ref="G259:H259" si="61">G260</f>
        <v>1000</v>
      </c>
      <c r="H259" s="49">
        <f t="shared" si="61"/>
        <v>1000</v>
      </c>
      <c r="I259" s="2"/>
    </row>
    <row r="260" spans="1:9" x14ac:dyDescent="0.25">
      <c r="A260" s="41" t="s">
        <v>320</v>
      </c>
      <c r="B260" s="10" t="s">
        <v>80</v>
      </c>
      <c r="C260" s="8">
        <v>800</v>
      </c>
      <c r="D260" s="8" t="s">
        <v>107</v>
      </c>
      <c r="E260" s="8" t="s">
        <v>158</v>
      </c>
      <c r="F260" s="49">
        <v>2000</v>
      </c>
      <c r="G260" s="49">
        <v>1000</v>
      </c>
      <c r="H260" s="49">
        <v>1000</v>
      </c>
      <c r="I260" s="2"/>
    </row>
    <row r="261" spans="1:9" s="4" customFormat="1" ht="51" x14ac:dyDescent="0.25">
      <c r="A261" s="45" t="s">
        <v>85</v>
      </c>
      <c r="B261" s="27" t="s">
        <v>86</v>
      </c>
      <c r="C261" s="28"/>
      <c r="D261" s="29"/>
      <c r="E261" s="30"/>
      <c r="F261" s="55">
        <f>F263</f>
        <v>1852.2</v>
      </c>
      <c r="G261" s="55">
        <f>G263</f>
        <v>2330.6036199999999</v>
      </c>
      <c r="H261" s="55">
        <f>H263</f>
        <v>2344.29133</v>
      </c>
      <c r="I261" s="3"/>
    </row>
    <row r="262" spans="1:9" ht="25.5" x14ac:dyDescent="0.25">
      <c r="A262" s="43" t="s">
        <v>87</v>
      </c>
      <c r="B262" s="95" t="s">
        <v>53</v>
      </c>
      <c r="C262" s="18"/>
      <c r="D262" s="96"/>
      <c r="E262" s="97"/>
      <c r="F262" s="51">
        <f>F263</f>
        <v>1852.2</v>
      </c>
      <c r="G262" s="51">
        <f t="shared" ref="G262:H263" si="62">G263</f>
        <v>2330.6036199999999</v>
      </c>
      <c r="H262" s="51">
        <f t="shared" si="62"/>
        <v>2344.29133</v>
      </c>
      <c r="I262" s="2"/>
    </row>
    <row r="263" spans="1:9" ht="43.5" customHeight="1" x14ac:dyDescent="0.25">
      <c r="A263" s="43" t="s">
        <v>88</v>
      </c>
      <c r="B263" s="95" t="s">
        <v>89</v>
      </c>
      <c r="C263" s="18"/>
      <c r="D263" s="96"/>
      <c r="E263" s="97"/>
      <c r="F263" s="51">
        <f>F264</f>
        <v>1852.2</v>
      </c>
      <c r="G263" s="51">
        <f t="shared" si="62"/>
        <v>2330.6036199999999</v>
      </c>
      <c r="H263" s="51">
        <f t="shared" si="62"/>
        <v>2344.29133</v>
      </c>
      <c r="I263" s="2"/>
    </row>
    <row r="264" spans="1:9" ht="27" customHeight="1" x14ac:dyDescent="0.25">
      <c r="A264" s="20" t="s">
        <v>90</v>
      </c>
      <c r="B264" s="95" t="s">
        <v>91</v>
      </c>
      <c r="C264" s="15"/>
      <c r="D264" s="96"/>
      <c r="E264" s="97"/>
      <c r="F264" s="51">
        <f>SUM(F265:F265)</f>
        <v>1852.2</v>
      </c>
      <c r="G264" s="51">
        <f>SUM(G265:G265)</f>
        <v>2330.6036199999999</v>
      </c>
      <c r="H264" s="51">
        <f>SUM(H265:H265)</f>
        <v>2344.29133</v>
      </c>
      <c r="I264" s="2"/>
    </row>
    <row r="265" spans="1:9" ht="25.5" x14ac:dyDescent="0.25">
      <c r="A265" s="43" t="s">
        <v>321</v>
      </c>
      <c r="B265" s="95" t="s">
        <v>91</v>
      </c>
      <c r="C265" s="15">
        <v>300</v>
      </c>
      <c r="D265" s="96">
        <v>10</v>
      </c>
      <c r="E265" s="97" t="s">
        <v>107</v>
      </c>
      <c r="F265" s="49">
        <v>1852.2</v>
      </c>
      <c r="G265" s="49">
        <v>2330.6036199999999</v>
      </c>
      <c r="H265" s="49">
        <v>2344.29133</v>
      </c>
    </row>
    <row r="266" spans="1:9" s="4" customFormat="1" ht="38.25" x14ac:dyDescent="0.25">
      <c r="A266" s="40" t="s">
        <v>14</v>
      </c>
      <c r="B266" s="7" t="s">
        <v>7</v>
      </c>
      <c r="C266" s="6"/>
      <c r="D266" s="5"/>
      <c r="E266" s="5"/>
      <c r="F266" s="48">
        <f>F267+F313</f>
        <v>57784.800000000003</v>
      </c>
      <c r="G266" s="48">
        <f t="shared" ref="G266:H266" si="63">G267+G313</f>
        <v>49328.200000000004</v>
      </c>
      <c r="H266" s="48">
        <f t="shared" si="63"/>
        <v>48410.3</v>
      </c>
    </row>
    <row r="267" spans="1:9" ht="38.25" x14ac:dyDescent="0.25">
      <c r="A267" s="41" t="s">
        <v>15</v>
      </c>
      <c r="B267" s="10" t="s">
        <v>8</v>
      </c>
      <c r="C267" s="9"/>
      <c r="D267" s="8"/>
      <c r="E267" s="8"/>
      <c r="F267" s="49">
        <f>F268+F271+F279+F286+F293+F302+F309+F296+F299</f>
        <v>57329</v>
      </c>
      <c r="G267" s="49">
        <f t="shared" ref="G267:H267" si="64">G268+G271+G279+G286+G293+G302+G309+G296+G299</f>
        <v>48872.4</v>
      </c>
      <c r="H267" s="49">
        <f t="shared" si="64"/>
        <v>47954.5</v>
      </c>
    </row>
    <row r="268" spans="1:9" ht="25.5" x14ac:dyDescent="0.25">
      <c r="A268" s="41" t="s">
        <v>374</v>
      </c>
      <c r="B268" s="10" t="s">
        <v>16</v>
      </c>
      <c r="C268" s="9"/>
      <c r="D268" s="8"/>
      <c r="E268" s="8"/>
      <c r="F268" s="49">
        <f>F269</f>
        <v>2810.3</v>
      </c>
      <c r="G268" s="49">
        <f t="shared" ref="G268:H268" si="65">G269</f>
        <v>2656</v>
      </c>
      <c r="H268" s="49">
        <f t="shared" si="65"/>
        <v>2680</v>
      </c>
    </row>
    <row r="269" spans="1:9" ht="38.25" x14ac:dyDescent="0.25">
      <c r="A269" s="41" t="s">
        <v>17</v>
      </c>
      <c r="B269" s="10" t="s">
        <v>18</v>
      </c>
      <c r="C269" s="9"/>
      <c r="D269" s="8"/>
      <c r="E269" s="8"/>
      <c r="F269" s="49">
        <f>SUM(F270:F270)</f>
        <v>2810.3</v>
      </c>
      <c r="G269" s="49">
        <f>SUM(G270:G270)</f>
        <v>2656</v>
      </c>
      <c r="H269" s="49">
        <f>SUM(H270:H270)</f>
        <v>2680</v>
      </c>
    </row>
    <row r="270" spans="1:9" ht="89.25" x14ac:dyDescent="0.25">
      <c r="A270" s="37" t="s">
        <v>318</v>
      </c>
      <c r="B270" s="10" t="s">
        <v>18</v>
      </c>
      <c r="C270" s="8">
        <v>100</v>
      </c>
      <c r="D270" s="8" t="s">
        <v>4</v>
      </c>
      <c r="E270" s="8" t="s">
        <v>107</v>
      </c>
      <c r="F270" s="49">
        <v>2810.3</v>
      </c>
      <c r="G270" s="49">
        <v>2656</v>
      </c>
      <c r="H270" s="49">
        <v>2680</v>
      </c>
    </row>
    <row r="271" spans="1:9" ht="38.25" x14ac:dyDescent="0.25">
      <c r="A271" s="41" t="s">
        <v>373</v>
      </c>
      <c r="B271" s="10" t="s">
        <v>19</v>
      </c>
      <c r="C271" s="9"/>
      <c r="D271" s="8"/>
      <c r="E271" s="8"/>
      <c r="F271" s="49">
        <f>F272+F276</f>
        <v>25998</v>
      </c>
      <c r="G271" s="49">
        <f t="shared" ref="G271:H271" si="66">G272+G276</f>
        <v>22102</v>
      </c>
      <c r="H271" s="49">
        <f t="shared" si="66"/>
        <v>20630.099999999999</v>
      </c>
    </row>
    <row r="272" spans="1:9" ht="25.5" x14ac:dyDescent="0.25">
      <c r="A272" s="41" t="s">
        <v>20</v>
      </c>
      <c r="B272" s="10" t="s">
        <v>21</v>
      </c>
      <c r="C272" s="9"/>
      <c r="D272" s="8"/>
      <c r="E272" s="8"/>
      <c r="F272" s="49">
        <f>SUM(F273:F275)</f>
        <v>25913</v>
      </c>
      <c r="G272" s="49">
        <f>SUM(G273:G275)</f>
        <v>22017</v>
      </c>
      <c r="H272" s="49">
        <f>SUM(H273:H275)</f>
        <v>20545.099999999999</v>
      </c>
    </row>
    <row r="273" spans="1:8" ht="89.25" x14ac:dyDescent="0.25">
      <c r="A273" s="37" t="s">
        <v>318</v>
      </c>
      <c r="B273" s="10" t="s">
        <v>21</v>
      </c>
      <c r="C273" s="8">
        <v>100</v>
      </c>
      <c r="D273" s="8" t="s">
        <v>4</v>
      </c>
      <c r="E273" s="8" t="s">
        <v>107</v>
      </c>
      <c r="F273" s="49">
        <v>23839</v>
      </c>
      <c r="G273" s="49">
        <v>20630</v>
      </c>
      <c r="H273" s="49">
        <v>19200.099999999999</v>
      </c>
    </row>
    <row r="274" spans="1:8" ht="38.25" x14ac:dyDescent="0.25">
      <c r="A274" s="37" t="s">
        <v>319</v>
      </c>
      <c r="B274" s="10" t="s">
        <v>21</v>
      </c>
      <c r="C274" s="8">
        <v>200</v>
      </c>
      <c r="D274" s="8" t="s">
        <v>4</v>
      </c>
      <c r="E274" s="8" t="s">
        <v>107</v>
      </c>
      <c r="F274" s="49">
        <v>2074</v>
      </c>
      <c r="G274" s="100">
        <v>1387</v>
      </c>
      <c r="H274" s="100">
        <v>1345</v>
      </c>
    </row>
    <row r="275" spans="1:8" hidden="1" x14ac:dyDescent="0.25">
      <c r="A275" s="41" t="s">
        <v>320</v>
      </c>
      <c r="B275" s="10" t="s">
        <v>21</v>
      </c>
      <c r="C275" s="8">
        <v>800</v>
      </c>
      <c r="D275" s="8" t="s">
        <v>4</v>
      </c>
      <c r="E275" s="8" t="s">
        <v>107</v>
      </c>
      <c r="F275" s="49">
        <v>0</v>
      </c>
      <c r="G275" s="49">
        <v>0</v>
      </c>
      <c r="H275" s="49">
        <v>0</v>
      </c>
    </row>
    <row r="276" spans="1:8" ht="25.5" x14ac:dyDescent="0.25">
      <c r="A276" s="41" t="s">
        <v>29</v>
      </c>
      <c r="B276" s="10" t="s">
        <v>30</v>
      </c>
      <c r="C276" s="9"/>
      <c r="D276" s="8"/>
      <c r="E276" s="8"/>
      <c r="F276" s="49">
        <f>F277+F278</f>
        <v>85</v>
      </c>
      <c r="G276" s="49">
        <f t="shared" ref="G276:H276" si="67">G277+G278</f>
        <v>85</v>
      </c>
      <c r="H276" s="49">
        <f t="shared" si="67"/>
        <v>85</v>
      </c>
    </row>
    <row r="277" spans="1:8" ht="38.25" x14ac:dyDescent="0.25">
      <c r="A277" s="37" t="s">
        <v>319</v>
      </c>
      <c r="B277" s="10" t="s">
        <v>30</v>
      </c>
      <c r="C277" s="8">
        <v>200</v>
      </c>
      <c r="D277" s="8" t="s">
        <v>4</v>
      </c>
      <c r="E277" s="8" t="s">
        <v>5</v>
      </c>
      <c r="F277" s="49">
        <v>55</v>
      </c>
      <c r="G277" s="49">
        <v>55</v>
      </c>
      <c r="H277" s="49">
        <v>55</v>
      </c>
    </row>
    <row r="278" spans="1:8" x14ac:dyDescent="0.25">
      <c r="A278" s="41" t="s">
        <v>320</v>
      </c>
      <c r="B278" s="10" t="s">
        <v>30</v>
      </c>
      <c r="C278" s="8">
        <v>800</v>
      </c>
      <c r="D278" s="8" t="s">
        <v>4</v>
      </c>
      <c r="E278" s="8" t="s">
        <v>5</v>
      </c>
      <c r="F278" s="49">
        <v>30</v>
      </c>
      <c r="G278" s="49">
        <v>30</v>
      </c>
      <c r="H278" s="49">
        <v>30</v>
      </c>
    </row>
    <row r="279" spans="1:8" ht="51" x14ac:dyDescent="0.25">
      <c r="A279" s="37" t="s">
        <v>9</v>
      </c>
      <c r="B279" s="56" t="s">
        <v>10</v>
      </c>
      <c r="C279" s="72"/>
      <c r="D279" s="73" t="s">
        <v>122</v>
      </c>
      <c r="E279" s="73" t="s">
        <v>122</v>
      </c>
      <c r="F279" s="74">
        <f>F280+F283</f>
        <v>2102</v>
      </c>
      <c r="G279" s="74">
        <f t="shared" ref="G279:H279" si="68">G280+G283</f>
        <v>2089</v>
      </c>
      <c r="H279" s="74">
        <f t="shared" si="68"/>
        <v>2179</v>
      </c>
    </row>
    <row r="280" spans="1:8" ht="25.5" x14ac:dyDescent="0.25">
      <c r="A280" s="37" t="s">
        <v>20</v>
      </c>
      <c r="B280" s="56" t="s">
        <v>268</v>
      </c>
      <c r="C280" s="72"/>
      <c r="D280" s="73" t="s">
        <v>122</v>
      </c>
      <c r="E280" s="73" t="s">
        <v>122</v>
      </c>
      <c r="F280" s="74">
        <f>SUM(F281:F282)</f>
        <v>746</v>
      </c>
      <c r="G280" s="74">
        <f>SUM(G281:G282)</f>
        <v>761</v>
      </c>
      <c r="H280" s="74">
        <f>SUM(H281:H282)</f>
        <v>798</v>
      </c>
    </row>
    <row r="281" spans="1:8" ht="89.25" x14ac:dyDescent="0.25">
      <c r="A281" s="37" t="s">
        <v>318</v>
      </c>
      <c r="B281" s="56" t="s">
        <v>268</v>
      </c>
      <c r="C281" s="73">
        <v>100</v>
      </c>
      <c r="D281" s="73" t="s">
        <v>4</v>
      </c>
      <c r="E281" s="73" t="s">
        <v>98</v>
      </c>
      <c r="F281" s="74">
        <v>586</v>
      </c>
      <c r="G281" s="74">
        <v>599</v>
      </c>
      <c r="H281" s="74">
        <v>623</v>
      </c>
    </row>
    <row r="282" spans="1:8" ht="38.25" x14ac:dyDescent="0.25">
      <c r="A282" s="37" t="s">
        <v>319</v>
      </c>
      <c r="B282" s="56" t="s">
        <v>268</v>
      </c>
      <c r="C282" s="73">
        <v>200</v>
      </c>
      <c r="D282" s="73" t="s">
        <v>4</v>
      </c>
      <c r="E282" s="73" t="s">
        <v>98</v>
      </c>
      <c r="F282" s="74">
        <v>160</v>
      </c>
      <c r="G282" s="74">
        <v>162</v>
      </c>
      <c r="H282" s="74">
        <v>175</v>
      </c>
    </row>
    <row r="283" spans="1:8" ht="38.25" x14ac:dyDescent="0.25">
      <c r="A283" s="37" t="s">
        <v>13</v>
      </c>
      <c r="B283" s="56" t="s">
        <v>12</v>
      </c>
      <c r="C283" s="72"/>
      <c r="D283" s="73"/>
      <c r="E283" s="56"/>
      <c r="F283" s="74">
        <f>SUM(F284:F285)</f>
        <v>1356</v>
      </c>
      <c r="G283" s="74">
        <f>SUM(G284:G285)</f>
        <v>1328</v>
      </c>
      <c r="H283" s="74">
        <f>SUM(H284:H285)</f>
        <v>1381</v>
      </c>
    </row>
    <row r="284" spans="1:8" ht="89.25" x14ac:dyDescent="0.25">
      <c r="A284" s="37" t="s">
        <v>318</v>
      </c>
      <c r="B284" s="56" t="s">
        <v>12</v>
      </c>
      <c r="C284" s="73">
        <v>100</v>
      </c>
      <c r="D284" s="73" t="s">
        <v>4</v>
      </c>
      <c r="E284" s="56" t="s">
        <v>11</v>
      </c>
      <c r="F284" s="74">
        <v>1246</v>
      </c>
      <c r="G284" s="74">
        <v>1234</v>
      </c>
      <c r="H284" s="74">
        <v>1280</v>
      </c>
    </row>
    <row r="285" spans="1:8" ht="38.25" x14ac:dyDescent="0.25">
      <c r="A285" s="37" t="s">
        <v>319</v>
      </c>
      <c r="B285" s="56" t="s">
        <v>12</v>
      </c>
      <c r="C285" s="73">
        <v>200</v>
      </c>
      <c r="D285" s="73" t="s">
        <v>4</v>
      </c>
      <c r="E285" s="56" t="s">
        <v>11</v>
      </c>
      <c r="F285" s="74">
        <v>110</v>
      </c>
      <c r="G285" s="74">
        <v>94</v>
      </c>
      <c r="H285" s="74">
        <v>101</v>
      </c>
    </row>
    <row r="286" spans="1:8" ht="76.5" x14ac:dyDescent="0.25">
      <c r="A286" s="41" t="s">
        <v>31</v>
      </c>
      <c r="B286" s="10" t="s">
        <v>32</v>
      </c>
      <c r="C286" s="9"/>
      <c r="D286" s="8"/>
      <c r="E286" s="8"/>
      <c r="F286" s="49">
        <f>F287+F289+F291</f>
        <v>1576</v>
      </c>
      <c r="G286" s="49">
        <f>G287+G289+G291</f>
        <v>1593</v>
      </c>
      <c r="H286" s="49">
        <f>H287+H289+H291</f>
        <v>1651</v>
      </c>
    </row>
    <row r="287" spans="1:8" ht="63.75" x14ac:dyDescent="0.25">
      <c r="A287" s="41" t="s">
        <v>33</v>
      </c>
      <c r="B287" s="10" t="s">
        <v>34</v>
      </c>
      <c r="C287" s="9"/>
      <c r="D287" s="8"/>
      <c r="E287" s="8"/>
      <c r="F287" s="49">
        <f>SUM(F288:F288)</f>
        <v>502</v>
      </c>
      <c r="G287" s="49">
        <f>SUM(G288:G288)</f>
        <v>507</v>
      </c>
      <c r="H287" s="49">
        <f>SUM(H288:H288)</f>
        <v>527</v>
      </c>
    </row>
    <row r="288" spans="1:8" ht="89.25" x14ac:dyDescent="0.25">
      <c r="A288" s="37" t="s">
        <v>318</v>
      </c>
      <c r="B288" s="10" t="s">
        <v>34</v>
      </c>
      <c r="C288" s="8">
        <v>100</v>
      </c>
      <c r="D288" s="8" t="s">
        <v>4</v>
      </c>
      <c r="E288" s="8" t="s">
        <v>5</v>
      </c>
      <c r="F288" s="49">
        <v>502</v>
      </c>
      <c r="G288" s="49">
        <v>507</v>
      </c>
      <c r="H288" s="49">
        <v>527</v>
      </c>
    </row>
    <row r="289" spans="1:8" ht="63.75" x14ac:dyDescent="0.25">
      <c r="A289" s="41" t="s">
        <v>383</v>
      </c>
      <c r="B289" s="10" t="s">
        <v>399</v>
      </c>
      <c r="C289" s="9"/>
      <c r="D289" s="8"/>
      <c r="E289" s="8"/>
      <c r="F289" s="49">
        <f>SUM(F290:F290)</f>
        <v>542</v>
      </c>
      <c r="G289" s="49">
        <f>SUM(G290:G290)</f>
        <v>548</v>
      </c>
      <c r="H289" s="49">
        <f>SUM(H290:H290)</f>
        <v>567</v>
      </c>
    </row>
    <row r="290" spans="1:8" ht="89.25" x14ac:dyDescent="0.25">
      <c r="A290" s="37" t="s">
        <v>318</v>
      </c>
      <c r="B290" s="10" t="s">
        <v>399</v>
      </c>
      <c r="C290" s="8">
        <v>100</v>
      </c>
      <c r="D290" s="8" t="s">
        <v>4</v>
      </c>
      <c r="E290" s="8" t="s">
        <v>5</v>
      </c>
      <c r="F290" s="49">
        <v>542</v>
      </c>
      <c r="G290" s="49">
        <v>548</v>
      </c>
      <c r="H290" s="49">
        <v>567</v>
      </c>
    </row>
    <row r="291" spans="1:8" ht="89.25" x14ac:dyDescent="0.25">
      <c r="A291" s="41" t="s">
        <v>35</v>
      </c>
      <c r="B291" s="10" t="s">
        <v>36</v>
      </c>
      <c r="C291" s="9"/>
      <c r="D291" s="8"/>
      <c r="E291" s="8"/>
      <c r="F291" s="49">
        <f>SUM(F292:F292)</f>
        <v>532</v>
      </c>
      <c r="G291" s="49">
        <f>SUM(G292:G292)</f>
        <v>538</v>
      </c>
      <c r="H291" s="49">
        <f>SUM(H292:H292)</f>
        <v>557</v>
      </c>
    </row>
    <row r="292" spans="1:8" ht="89.25" x14ac:dyDescent="0.25">
      <c r="A292" s="37" t="s">
        <v>318</v>
      </c>
      <c r="B292" s="10" t="s">
        <v>36</v>
      </c>
      <c r="C292" s="8">
        <v>100</v>
      </c>
      <c r="D292" s="8" t="s">
        <v>4</v>
      </c>
      <c r="E292" s="8" t="s">
        <v>5</v>
      </c>
      <c r="F292" s="49">
        <v>532</v>
      </c>
      <c r="G292" s="49">
        <v>538</v>
      </c>
      <c r="H292" s="49">
        <v>557</v>
      </c>
    </row>
    <row r="293" spans="1:8" ht="38.25" x14ac:dyDescent="0.25">
      <c r="A293" s="41" t="s">
        <v>81</v>
      </c>
      <c r="B293" s="10" t="s">
        <v>82</v>
      </c>
      <c r="C293" s="9"/>
      <c r="D293" s="8"/>
      <c r="E293" s="8"/>
      <c r="F293" s="49">
        <f t="shared" ref="F293:H294" si="69">F294</f>
        <v>4085</v>
      </c>
      <c r="G293" s="49">
        <f t="shared" si="69"/>
        <v>4180</v>
      </c>
      <c r="H293" s="49">
        <f t="shared" si="69"/>
        <v>4160</v>
      </c>
    </row>
    <row r="294" spans="1:8" ht="25.5" x14ac:dyDescent="0.25">
      <c r="A294" s="41" t="s">
        <v>83</v>
      </c>
      <c r="B294" s="10" t="s">
        <v>84</v>
      </c>
      <c r="C294" s="9"/>
      <c r="D294" s="8"/>
      <c r="E294" s="8"/>
      <c r="F294" s="49">
        <f t="shared" si="69"/>
        <v>4085</v>
      </c>
      <c r="G294" s="49">
        <f t="shared" si="69"/>
        <v>4180</v>
      </c>
      <c r="H294" s="49">
        <f t="shared" si="69"/>
        <v>4160</v>
      </c>
    </row>
    <row r="295" spans="1:8" ht="26.25" x14ac:dyDescent="0.25">
      <c r="A295" s="60" t="s">
        <v>321</v>
      </c>
      <c r="B295" s="10" t="s">
        <v>84</v>
      </c>
      <c r="C295" s="8">
        <v>300</v>
      </c>
      <c r="D295" s="8" t="s">
        <v>159</v>
      </c>
      <c r="E295" s="8" t="s">
        <v>4</v>
      </c>
      <c r="F295" s="49">
        <v>4085</v>
      </c>
      <c r="G295" s="49">
        <v>4180</v>
      </c>
      <c r="H295" s="49">
        <v>4160</v>
      </c>
    </row>
    <row r="296" spans="1:8" ht="38.25" x14ac:dyDescent="0.25">
      <c r="A296" s="41" t="s">
        <v>81</v>
      </c>
      <c r="B296" s="10" t="s">
        <v>82</v>
      </c>
      <c r="C296" s="9"/>
      <c r="D296" s="8"/>
      <c r="E296" s="8"/>
      <c r="F296" s="49">
        <f>F297</f>
        <v>60</v>
      </c>
      <c r="G296" s="49">
        <f t="shared" ref="G296:H297" si="70">G297</f>
        <v>60</v>
      </c>
      <c r="H296" s="49">
        <f t="shared" si="70"/>
        <v>60</v>
      </c>
    </row>
    <row r="297" spans="1:8" ht="25.5" x14ac:dyDescent="0.25">
      <c r="A297" s="41" t="s">
        <v>92</v>
      </c>
      <c r="B297" s="10" t="s">
        <v>93</v>
      </c>
      <c r="C297" s="9"/>
      <c r="D297" s="8"/>
      <c r="E297" s="8"/>
      <c r="F297" s="49">
        <f>F298</f>
        <v>60</v>
      </c>
      <c r="G297" s="49">
        <f t="shared" si="70"/>
        <v>60</v>
      </c>
      <c r="H297" s="49">
        <f t="shared" si="70"/>
        <v>60</v>
      </c>
    </row>
    <row r="298" spans="1:8" ht="25.5" x14ac:dyDescent="0.25">
      <c r="A298" s="41" t="s">
        <v>321</v>
      </c>
      <c r="B298" s="10" t="s">
        <v>93</v>
      </c>
      <c r="C298" s="8">
        <v>300</v>
      </c>
      <c r="D298" s="8" t="s">
        <v>159</v>
      </c>
      <c r="E298" s="8" t="s">
        <v>98</v>
      </c>
      <c r="F298" s="49">
        <v>60</v>
      </c>
      <c r="G298" s="49">
        <v>60</v>
      </c>
      <c r="H298" s="49">
        <v>60</v>
      </c>
    </row>
    <row r="299" spans="1:8" ht="25.5" x14ac:dyDescent="0.25">
      <c r="A299" s="41" t="s">
        <v>94</v>
      </c>
      <c r="B299" s="10" t="s">
        <v>95</v>
      </c>
      <c r="C299" s="9"/>
      <c r="D299" s="8"/>
      <c r="E299" s="8"/>
      <c r="F299" s="49">
        <f>F300</f>
        <v>310</v>
      </c>
      <c r="G299" s="49">
        <f t="shared" ref="G299:H300" si="71">G300</f>
        <v>270</v>
      </c>
      <c r="H299" s="49">
        <f t="shared" si="71"/>
        <v>270</v>
      </c>
    </row>
    <row r="300" spans="1:8" ht="25.5" x14ac:dyDescent="0.25">
      <c r="A300" s="41" t="s">
        <v>382</v>
      </c>
      <c r="B300" s="10" t="s">
        <v>96</v>
      </c>
      <c r="C300" s="9"/>
      <c r="D300" s="8"/>
      <c r="E300" s="8"/>
      <c r="F300" s="49">
        <f>F301</f>
        <v>310</v>
      </c>
      <c r="G300" s="49">
        <f t="shared" si="71"/>
        <v>270</v>
      </c>
      <c r="H300" s="49">
        <f t="shared" si="71"/>
        <v>270</v>
      </c>
    </row>
    <row r="301" spans="1:8" ht="38.25" x14ac:dyDescent="0.25">
      <c r="A301" s="41" t="s">
        <v>319</v>
      </c>
      <c r="B301" s="10" t="s">
        <v>96</v>
      </c>
      <c r="C301" s="8">
        <v>200</v>
      </c>
      <c r="D301" s="8" t="s">
        <v>159</v>
      </c>
      <c r="E301" s="8" t="s">
        <v>98</v>
      </c>
      <c r="F301" s="49">
        <v>310</v>
      </c>
      <c r="G301" s="49">
        <v>270</v>
      </c>
      <c r="H301" s="49">
        <v>270</v>
      </c>
    </row>
    <row r="302" spans="1:8" ht="25.5" x14ac:dyDescent="0.25">
      <c r="A302" s="41" t="s">
        <v>37</v>
      </c>
      <c r="B302" s="10" t="s">
        <v>38</v>
      </c>
      <c r="C302" s="9"/>
      <c r="D302" s="8"/>
      <c r="E302" s="8"/>
      <c r="F302" s="49">
        <f>F303+F307</f>
        <v>13658.7</v>
      </c>
      <c r="G302" s="49">
        <f t="shared" ref="G302:H302" si="72">G303</f>
        <v>9719</v>
      </c>
      <c r="H302" s="49">
        <f t="shared" si="72"/>
        <v>9996</v>
      </c>
    </row>
    <row r="303" spans="1:8" ht="38.25" x14ac:dyDescent="0.25">
      <c r="A303" s="41" t="s">
        <v>39</v>
      </c>
      <c r="B303" s="10" t="s">
        <v>40</v>
      </c>
      <c r="C303" s="9"/>
      <c r="D303" s="8"/>
      <c r="E303" s="8"/>
      <c r="F303" s="49">
        <f>SUM(F304:F306)</f>
        <v>13448.7</v>
      </c>
      <c r="G303" s="49">
        <f>SUM(G304:G306)</f>
        <v>9719</v>
      </c>
      <c r="H303" s="49">
        <f>SUM(H304:H306)</f>
        <v>9996</v>
      </c>
    </row>
    <row r="304" spans="1:8" ht="89.25" x14ac:dyDescent="0.25">
      <c r="A304" s="37" t="s">
        <v>318</v>
      </c>
      <c r="B304" s="10" t="s">
        <v>40</v>
      </c>
      <c r="C304" s="8">
        <v>100</v>
      </c>
      <c r="D304" s="8" t="s">
        <v>4</v>
      </c>
      <c r="E304" s="8" t="s">
        <v>5</v>
      </c>
      <c r="F304" s="49">
        <v>8075</v>
      </c>
      <c r="G304" s="49">
        <v>6305</v>
      </c>
      <c r="H304" s="49">
        <v>6379</v>
      </c>
    </row>
    <row r="305" spans="1:8" ht="38.25" x14ac:dyDescent="0.25">
      <c r="A305" s="37" t="s">
        <v>319</v>
      </c>
      <c r="B305" s="10" t="s">
        <v>40</v>
      </c>
      <c r="C305" s="8">
        <v>200</v>
      </c>
      <c r="D305" s="8" t="s">
        <v>4</v>
      </c>
      <c r="E305" s="8" t="s">
        <v>5</v>
      </c>
      <c r="F305" s="49">
        <v>5363.7</v>
      </c>
      <c r="G305" s="49">
        <v>3404</v>
      </c>
      <c r="H305" s="49">
        <v>3607</v>
      </c>
    </row>
    <row r="306" spans="1:8" x14ac:dyDescent="0.25">
      <c r="A306" s="41" t="s">
        <v>320</v>
      </c>
      <c r="B306" s="10" t="s">
        <v>40</v>
      </c>
      <c r="C306" s="8">
        <v>800</v>
      </c>
      <c r="D306" s="8" t="s">
        <v>4</v>
      </c>
      <c r="E306" s="8" t="s">
        <v>5</v>
      </c>
      <c r="F306" s="49">
        <v>10</v>
      </c>
      <c r="G306" s="49">
        <v>10</v>
      </c>
      <c r="H306" s="49">
        <v>10</v>
      </c>
    </row>
    <row r="307" spans="1:8" ht="51" x14ac:dyDescent="0.25">
      <c r="A307" s="41" t="s">
        <v>413</v>
      </c>
      <c r="B307" s="10" t="s">
        <v>412</v>
      </c>
      <c r="C307" s="8"/>
      <c r="D307" s="8"/>
      <c r="E307" s="8"/>
      <c r="F307" s="49">
        <f>F308</f>
        <v>210</v>
      </c>
      <c r="G307" s="49"/>
      <c r="H307" s="49"/>
    </row>
    <row r="308" spans="1:8" ht="38.25" x14ac:dyDescent="0.25">
      <c r="A308" s="37" t="s">
        <v>319</v>
      </c>
      <c r="B308" s="10" t="s">
        <v>412</v>
      </c>
      <c r="C308" s="8">
        <v>200</v>
      </c>
      <c r="D308" s="8" t="s">
        <v>4</v>
      </c>
      <c r="E308" s="8">
        <v>13</v>
      </c>
      <c r="F308" s="49">
        <v>210</v>
      </c>
      <c r="G308" s="49"/>
      <c r="H308" s="49"/>
    </row>
    <row r="309" spans="1:8" ht="25.5" x14ac:dyDescent="0.25">
      <c r="A309" s="41" t="s">
        <v>41</v>
      </c>
      <c r="B309" s="10" t="s">
        <v>42</v>
      </c>
      <c r="C309" s="8"/>
      <c r="D309" s="8"/>
      <c r="E309" s="8"/>
      <c r="F309" s="49">
        <f>F310</f>
        <v>6729</v>
      </c>
      <c r="G309" s="49">
        <f t="shared" ref="G309:H309" si="73">G310</f>
        <v>6203.4</v>
      </c>
      <c r="H309" s="49">
        <f t="shared" si="73"/>
        <v>6328.4</v>
      </c>
    </row>
    <row r="310" spans="1:8" ht="38.25" x14ac:dyDescent="0.25">
      <c r="A310" s="41" t="s">
        <v>39</v>
      </c>
      <c r="B310" s="10" t="s">
        <v>43</v>
      </c>
      <c r="C310" s="8"/>
      <c r="D310" s="8"/>
      <c r="E310" s="8"/>
      <c r="F310" s="49">
        <f>SUM(F311:F312)</f>
        <v>6729</v>
      </c>
      <c r="G310" s="49">
        <f>SUM(G311:G312)</f>
        <v>6203.4</v>
      </c>
      <c r="H310" s="49">
        <f>SUM(H311:H312)</f>
        <v>6328.4</v>
      </c>
    </row>
    <row r="311" spans="1:8" ht="89.25" x14ac:dyDescent="0.25">
      <c r="A311" s="37" t="s">
        <v>318</v>
      </c>
      <c r="B311" s="10" t="s">
        <v>43</v>
      </c>
      <c r="C311" s="8">
        <v>100</v>
      </c>
      <c r="D311" s="8" t="s">
        <v>4</v>
      </c>
      <c r="E311" s="8" t="s">
        <v>5</v>
      </c>
      <c r="F311" s="49">
        <v>6016</v>
      </c>
      <c r="G311" s="49">
        <v>5991.4</v>
      </c>
      <c r="H311" s="49">
        <v>6145.4</v>
      </c>
    </row>
    <row r="312" spans="1:8" ht="38.25" x14ac:dyDescent="0.25">
      <c r="A312" s="37" t="s">
        <v>319</v>
      </c>
      <c r="B312" s="10" t="s">
        <v>43</v>
      </c>
      <c r="C312" s="8">
        <v>200</v>
      </c>
      <c r="D312" s="8" t="s">
        <v>4</v>
      </c>
      <c r="E312" s="8" t="s">
        <v>5</v>
      </c>
      <c r="F312" s="49">
        <v>713</v>
      </c>
      <c r="G312" s="49">
        <v>212</v>
      </c>
      <c r="H312" s="49">
        <v>183</v>
      </c>
    </row>
    <row r="313" spans="1:8" ht="38.25" x14ac:dyDescent="0.25">
      <c r="A313" s="41" t="s">
        <v>381</v>
      </c>
      <c r="B313" s="10" t="s">
        <v>340</v>
      </c>
      <c r="C313" s="8"/>
      <c r="D313" s="8"/>
      <c r="E313" s="8"/>
      <c r="F313" s="49">
        <f>F314</f>
        <v>455.8</v>
      </c>
      <c r="G313" s="49">
        <f t="shared" ref="G313:H314" si="74">G314</f>
        <v>455.8</v>
      </c>
      <c r="H313" s="49">
        <f t="shared" si="74"/>
        <v>455.8</v>
      </c>
    </row>
    <row r="314" spans="1:8" ht="38.25" x14ac:dyDescent="0.25">
      <c r="A314" s="41" t="s">
        <v>380</v>
      </c>
      <c r="B314" s="10" t="s">
        <v>341</v>
      </c>
      <c r="C314" s="8"/>
      <c r="D314" s="8"/>
      <c r="E314" s="8"/>
      <c r="F314" s="49">
        <f>F315</f>
        <v>455.8</v>
      </c>
      <c r="G314" s="49">
        <f t="shared" si="74"/>
        <v>455.8</v>
      </c>
      <c r="H314" s="49">
        <f t="shared" si="74"/>
        <v>455.8</v>
      </c>
    </row>
    <row r="315" spans="1:8" ht="38.25" x14ac:dyDescent="0.25">
      <c r="A315" s="41" t="s">
        <v>338</v>
      </c>
      <c r="B315" s="10" t="s">
        <v>342</v>
      </c>
      <c r="C315" s="8"/>
      <c r="D315" s="8"/>
      <c r="E315" s="8"/>
      <c r="F315" s="49">
        <f>SUM(F316:F316)</f>
        <v>455.8</v>
      </c>
      <c r="G315" s="49">
        <f>SUM(G316:G316)</f>
        <v>455.8</v>
      </c>
      <c r="H315" s="49">
        <f>SUM(H316:H316)</f>
        <v>455.8</v>
      </c>
    </row>
    <row r="316" spans="1:8" ht="51" x14ac:dyDescent="0.25">
      <c r="A316" s="41" t="s">
        <v>339</v>
      </c>
      <c r="B316" s="10" t="s">
        <v>342</v>
      </c>
      <c r="C316" s="8">
        <v>600</v>
      </c>
      <c r="D316" s="8">
        <v>10</v>
      </c>
      <c r="E316" s="8">
        <v>6</v>
      </c>
      <c r="F316" s="49">
        <v>455.8</v>
      </c>
      <c r="G316" s="49">
        <v>455.8</v>
      </c>
      <c r="H316" s="49">
        <v>455.8</v>
      </c>
    </row>
    <row r="317" spans="1:8" s="4" customFormat="1" ht="102" x14ac:dyDescent="0.25">
      <c r="A317" s="40" t="s">
        <v>50</v>
      </c>
      <c r="B317" s="7" t="s">
        <v>51</v>
      </c>
      <c r="C317" s="6"/>
      <c r="D317" s="5"/>
      <c r="E317" s="5"/>
      <c r="F317" s="48">
        <f>F319+F322</f>
        <v>3615.2</v>
      </c>
      <c r="G317" s="48">
        <f>G319+G322</f>
        <v>3571</v>
      </c>
      <c r="H317" s="48">
        <f>H319+H322</f>
        <v>3811</v>
      </c>
    </row>
    <row r="318" spans="1:8" ht="51" x14ac:dyDescent="0.25">
      <c r="A318" s="41" t="s">
        <v>52</v>
      </c>
      <c r="B318" s="10" t="s">
        <v>329</v>
      </c>
      <c r="C318" s="9"/>
      <c r="D318" s="8"/>
      <c r="E318" s="8"/>
      <c r="F318" s="49">
        <v>0</v>
      </c>
      <c r="G318" s="49">
        <v>0</v>
      </c>
      <c r="H318" s="49">
        <v>0</v>
      </c>
    </row>
    <row r="319" spans="1:8" ht="51" x14ac:dyDescent="0.25">
      <c r="A319" s="41" t="s">
        <v>54</v>
      </c>
      <c r="B319" s="10" t="s">
        <v>55</v>
      </c>
      <c r="C319" s="9"/>
      <c r="D319" s="8"/>
      <c r="E319" s="8"/>
      <c r="F319" s="49">
        <f>F320</f>
        <v>150</v>
      </c>
      <c r="G319" s="49">
        <f>G320</f>
        <v>130</v>
      </c>
      <c r="H319" s="49">
        <f>H320</f>
        <v>330</v>
      </c>
    </row>
    <row r="320" spans="1:8" ht="38.25" x14ac:dyDescent="0.25">
      <c r="A320" s="41" t="s">
        <v>56</v>
      </c>
      <c r="B320" s="10" t="s">
        <v>57</v>
      </c>
      <c r="C320" s="9"/>
      <c r="D320" s="8"/>
      <c r="E320" s="8"/>
      <c r="F320" s="49">
        <f>F321</f>
        <v>150</v>
      </c>
      <c r="G320" s="49">
        <f t="shared" ref="G320:H320" si="75">G321</f>
        <v>130</v>
      </c>
      <c r="H320" s="49">
        <f t="shared" si="75"/>
        <v>330</v>
      </c>
    </row>
    <row r="321" spans="1:8" ht="38.25" x14ac:dyDescent="0.25">
      <c r="A321" s="37" t="s">
        <v>319</v>
      </c>
      <c r="B321" s="10" t="s">
        <v>57</v>
      </c>
      <c r="C321" s="8">
        <v>200</v>
      </c>
      <c r="D321" s="8" t="s">
        <v>98</v>
      </c>
      <c r="E321" s="8">
        <v>10</v>
      </c>
      <c r="F321" s="49">
        <v>150</v>
      </c>
      <c r="G321" s="49">
        <v>130</v>
      </c>
      <c r="H321" s="49">
        <v>330</v>
      </c>
    </row>
    <row r="322" spans="1:8" ht="102" x14ac:dyDescent="0.25">
      <c r="A322" s="41" t="s">
        <v>379</v>
      </c>
      <c r="B322" s="10" t="s">
        <v>58</v>
      </c>
      <c r="C322" s="9"/>
      <c r="D322" s="8"/>
      <c r="E322" s="8"/>
      <c r="F322" s="49">
        <f>F323</f>
        <v>3465.2</v>
      </c>
      <c r="G322" s="49">
        <f t="shared" ref="G322:H322" si="76">G323</f>
        <v>3441</v>
      </c>
      <c r="H322" s="49">
        <f t="shared" si="76"/>
        <v>3481</v>
      </c>
    </row>
    <row r="323" spans="1:8" ht="38.25" x14ac:dyDescent="0.25">
      <c r="A323" s="41" t="s">
        <v>39</v>
      </c>
      <c r="B323" s="10" t="s">
        <v>59</v>
      </c>
      <c r="C323" s="9"/>
      <c r="D323" s="8"/>
      <c r="E323" s="8"/>
      <c r="F323" s="49">
        <f>SUM(F324:F325)</f>
        <v>3465.2</v>
      </c>
      <c r="G323" s="49">
        <f>SUM(G324:G325)</f>
        <v>3441</v>
      </c>
      <c r="H323" s="49">
        <f>SUM(H324:H325)</f>
        <v>3481</v>
      </c>
    </row>
    <row r="324" spans="1:8" ht="89.25" x14ac:dyDescent="0.25">
      <c r="A324" s="37" t="s">
        <v>318</v>
      </c>
      <c r="B324" s="10" t="s">
        <v>59</v>
      </c>
      <c r="C324" s="8">
        <v>100</v>
      </c>
      <c r="D324" s="8" t="s">
        <v>98</v>
      </c>
      <c r="E324" s="8">
        <v>10</v>
      </c>
      <c r="F324" s="49">
        <v>3415.2</v>
      </c>
      <c r="G324" s="49">
        <v>3410</v>
      </c>
      <c r="H324" s="49">
        <v>3450</v>
      </c>
    </row>
    <row r="325" spans="1:8" ht="38.25" x14ac:dyDescent="0.25">
      <c r="A325" s="37" t="s">
        <v>319</v>
      </c>
      <c r="B325" s="10" t="s">
        <v>59</v>
      </c>
      <c r="C325" s="8">
        <v>200</v>
      </c>
      <c r="D325" s="8" t="s">
        <v>98</v>
      </c>
      <c r="E325" s="8">
        <v>10</v>
      </c>
      <c r="F325" s="49">
        <v>50</v>
      </c>
      <c r="G325" s="49">
        <v>31</v>
      </c>
      <c r="H325" s="49">
        <v>31</v>
      </c>
    </row>
    <row r="326" spans="1:8" s="4" customFormat="1" ht="114.75" x14ac:dyDescent="0.25">
      <c r="A326" s="36" t="s">
        <v>375</v>
      </c>
      <c r="B326" s="68" t="s">
        <v>269</v>
      </c>
      <c r="C326" s="69"/>
      <c r="D326" s="70" t="s">
        <v>122</v>
      </c>
      <c r="E326" s="70" t="s">
        <v>122</v>
      </c>
      <c r="F326" s="71">
        <f>F327+F332+F377+F384</f>
        <v>360345.47070999997</v>
      </c>
      <c r="G326" s="71">
        <f>G327+G332+G377+G384</f>
        <v>254024.92258000001</v>
      </c>
      <c r="H326" s="71">
        <f>H327+H332+H377+H384</f>
        <v>230013.10257999998</v>
      </c>
    </row>
    <row r="327" spans="1:8" ht="25.5" x14ac:dyDescent="0.25">
      <c r="A327" s="37" t="s">
        <v>274</v>
      </c>
      <c r="B327" s="56" t="s">
        <v>275</v>
      </c>
      <c r="C327" s="72"/>
      <c r="D327" s="73"/>
      <c r="E327" s="73"/>
      <c r="F327" s="74">
        <f>F328</f>
        <v>2570.1431299999999</v>
      </c>
      <c r="G327" s="74">
        <f t="shared" ref="G327:H329" si="77">G328</f>
        <v>100</v>
      </c>
      <c r="H327" s="74">
        <f t="shared" si="77"/>
        <v>0</v>
      </c>
    </row>
    <row r="328" spans="1:8" ht="102" x14ac:dyDescent="0.25">
      <c r="A328" s="37" t="s">
        <v>276</v>
      </c>
      <c r="B328" s="56" t="s">
        <v>277</v>
      </c>
      <c r="C328" s="72"/>
      <c r="D328" s="73"/>
      <c r="E328" s="73"/>
      <c r="F328" s="74">
        <f>F329+F331</f>
        <v>2570.1431299999999</v>
      </c>
      <c r="G328" s="74">
        <f t="shared" si="77"/>
        <v>100</v>
      </c>
      <c r="H328" s="74">
        <f t="shared" si="77"/>
        <v>0</v>
      </c>
    </row>
    <row r="329" spans="1:8" ht="102" x14ac:dyDescent="0.25">
      <c r="A329" s="37" t="s">
        <v>278</v>
      </c>
      <c r="B329" s="56" t="s">
        <v>279</v>
      </c>
      <c r="C329" s="72"/>
      <c r="D329" s="73"/>
      <c r="E329" s="73"/>
      <c r="F329" s="74">
        <f>F330</f>
        <v>100</v>
      </c>
      <c r="G329" s="74">
        <f t="shared" si="77"/>
        <v>100</v>
      </c>
      <c r="H329" s="74">
        <f t="shared" si="77"/>
        <v>0</v>
      </c>
    </row>
    <row r="330" spans="1:8" ht="25.5" x14ac:dyDescent="0.25">
      <c r="A330" s="37" t="s">
        <v>281</v>
      </c>
      <c r="B330" s="56" t="s">
        <v>280</v>
      </c>
      <c r="C330" s="73">
        <v>800</v>
      </c>
      <c r="D330" s="73" t="s">
        <v>4</v>
      </c>
      <c r="E330" s="73" t="s">
        <v>256</v>
      </c>
      <c r="F330" s="74">
        <v>100</v>
      </c>
      <c r="G330" s="74">
        <v>100</v>
      </c>
      <c r="H330" s="74"/>
    </row>
    <row r="331" spans="1:8" ht="25.5" x14ac:dyDescent="0.25">
      <c r="A331" s="37" t="s">
        <v>281</v>
      </c>
      <c r="B331" s="56" t="s">
        <v>282</v>
      </c>
      <c r="C331" s="56" t="s">
        <v>322</v>
      </c>
      <c r="D331" s="56" t="s">
        <v>4</v>
      </c>
      <c r="E331" s="56">
        <v>13</v>
      </c>
      <c r="F331" s="74">
        <v>2470.1431299999999</v>
      </c>
      <c r="G331" s="74"/>
      <c r="H331" s="74"/>
    </row>
    <row r="332" spans="1:8" ht="102" x14ac:dyDescent="0.25">
      <c r="A332" s="37" t="s">
        <v>283</v>
      </c>
      <c r="B332" s="56" t="s">
        <v>284</v>
      </c>
      <c r="C332" s="72"/>
      <c r="D332" s="73"/>
      <c r="E332" s="73"/>
      <c r="F332" s="74">
        <f>F339+F336+F333</f>
        <v>312694.12757999997</v>
      </c>
      <c r="G332" s="74">
        <f t="shared" ref="G332:H332" si="78">G339+G336+G333</f>
        <v>214856.82258000001</v>
      </c>
      <c r="H332" s="74">
        <f t="shared" si="78"/>
        <v>189435.00257999997</v>
      </c>
    </row>
    <row r="333" spans="1:8" ht="38.25" x14ac:dyDescent="0.25">
      <c r="A333" s="37" t="s">
        <v>309</v>
      </c>
      <c r="B333" s="56" t="s">
        <v>310</v>
      </c>
      <c r="C333" s="72"/>
      <c r="D333" s="73"/>
      <c r="E333" s="73"/>
      <c r="F333" s="74">
        <f>F334+F335</f>
        <v>8136</v>
      </c>
      <c r="G333" s="74">
        <f t="shared" ref="G333:H333" si="79">G334+G335</f>
        <v>7656</v>
      </c>
      <c r="H333" s="74">
        <f t="shared" si="79"/>
        <v>7990</v>
      </c>
    </row>
    <row r="334" spans="1:8" ht="51" x14ac:dyDescent="0.25">
      <c r="A334" s="37" t="s">
        <v>307</v>
      </c>
      <c r="B334" s="56" t="s">
        <v>349</v>
      </c>
      <c r="C334" s="73">
        <v>500</v>
      </c>
      <c r="D334" s="73" t="s">
        <v>308</v>
      </c>
      <c r="E334" s="73" t="s">
        <v>4</v>
      </c>
      <c r="F334" s="49">
        <v>3536</v>
      </c>
      <c r="G334" s="49">
        <v>3076</v>
      </c>
      <c r="H334" s="49">
        <v>3190</v>
      </c>
    </row>
    <row r="335" spans="1:8" ht="51" x14ac:dyDescent="0.25">
      <c r="A335" s="37" t="s">
        <v>307</v>
      </c>
      <c r="B335" s="56" t="s">
        <v>350</v>
      </c>
      <c r="C335" s="73">
        <v>500</v>
      </c>
      <c r="D335" s="73" t="s">
        <v>308</v>
      </c>
      <c r="E335" s="73" t="s">
        <v>4</v>
      </c>
      <c r="F335" s="49">
        <v>4600</v>
      </c>
      <c r="G335" s="49">
        <v>4580</v>
      </c>
      <c r="H335" s="49">
        <v>4800</v>
      </c>
    </row>
    <row r="336" spans="1:8" ht="51" x14ac:dyDescent="0.25">
      <c r="A336" s="37" t="s">
        <v>351</v>
      </c>
      <c r="B336" s="56" t="s">
        <v>352</v>
      </c>
      <c r="C336" s="73"/>
      <c r="D336" s="73"/>
      <c r="E336" s="73"/>
      <c r="F336" s="74">
        <f>F337</f>
        <v>52120</v>
      </c>
      <c r="G336" s="74">
        <f t="shared" ref="G336:H337" si="80">G337</f>
        <v>40892</v>
      </c>
      <c r="H336" s="74">
        <f t="shared" si="80"/>
        <v>40585</v>
      </c>
    </row>
    <row r="337" spans="1:8" ht="51" x14ac:dyDescent="0.25">
      <c r="A337" s="37" t="s">
        <v>311</v>
      </c>
      <c r="B337" s="56" t="s">
        <v>312</v>
      </c>
      <c r="C337" s="73"/>
      <c r="D337" s="73"/>
      <c r="E337" s="73"/>
      <c r="F337" s="74">
        <f>F338</f>
        <v>52120</v>
      </c>
      <c r="G337" s="74">
        <f t="shared" si="80"/>
        <v>40892</v>
      </c>
      <c r="H337" s="74">
        <f t="shared" si="80"/>
        <v>40585</v>
      </c>
    </row>
    <row r="338" spans="1:8" ht="51" x14ac:dyDescent="0.25">
      <c r="A338" s="41" t="s">
        <v>307</v>
      </c>
      <c r="B338" s="10" t="s">
        <v>312</v>
      </c>
      <c r="C338" s="73">
        <v>500</v>
      </c>
      <c r="D338" s="73">
        <v>14</v>
      </c>
      <c r="E338" s="73">
        <v>3</v>
      </c>
      <c r="F338" s="49">
        <v>52120</v>
      </c>
      <c r="G338" s="49">
        <v>40892</v>
      </c>
      <c r="H338" s="49">
        <v>40585</v>
      </c>
    </row>
    <row r="339" spans="1:8" ht="51" x14ac:dyDescent="0.25">
      <c r="A339" s="37" t="s">
        <v>285</v>
      </c>
      <c r="B339" s="56" t="s">
        <v>286</v>
      </c>
      <c r="C339" s="72"/>
      <c r="D339" s="73"/>
      <c r="E339" s="73"/>
      <c r="F339" s="74">
        <f>F340+F342+F344+F350+F353+F354+F357+F360+F361+F369+F371+F373+F346+F348+F355+F375+F365+F351+F358+F363+F367</f>
        <v>252438.12758</v>
      </c>
      <c r="G339" s="74">
        <f t="shared" ref="G339:H339" si="81">G340+G342+G344+G350+G353+G354+G357+G360+G361+G369+G371+G373+G346+G348+G355+G375</f>
        <v>166308.82258000001</v>
      </c>
      <c r="H339" s="74">
        <f t="shared" si="81"/>
        <v>140860.00257999997</v>
      </c>
    </row>
    <row r="340" spans="1:8" ht="51" x14ac:dyDescent="0.25">
      <c r="A340" s="37" t="s">
        <v>287</v>
      </c>
      <c r="B340" s="56" t="s">
        <v>288</v>
      </c>
      <c r="C340" s="72"/>
      <c r="D340" s="73"/>
      <c r="E340" s="73"/>
      <c r="F340" s="74">
        <f>F341</f>
        <v>86071.6</v>
      </c>
      <c r="G340" s="74">
        <f t="shared" ref="G340:H340" si="82">G341</f>
        <v>32452.9</v>
      </c>
      <c r="H340" s="74">
        <f t="shared" si="82"/>
        <v>61849.2</v>
      </c>
    </row>
    <row r="341" spans="1:8" x14ac:dyDescent="0.25">
      <c r="A341" s="37" t="s">
        <v>303</v>
      </c>
      <c r="B341" s="56" t="s">
        <v>288</v>
      </c>
      <c r="C341" s="72">
        <v>500</v>
      </c>
      <c r="D341" s="73" t="s">
        <v>107</v>
      </c>
      <c r="E341" s="73" t="s">
        <v>233</v>
      </c>
      <c r="F341" s="74">
        <v>86071.6</v>
      </c>
      <c r="G341" s="74">
        <v>32452.9</v>
      </c>
      <c r="H341" s="74">
        <v>61849.2</v>
      </c>
    </row>
    <row r="342" spans="1:8" ht="38.25" x14ac:dyDescent="0.25">
      <c r="A342" s="37" t="s">
        <v>295</v>
      </c>
      <c r="B342" s="56" t="s">
        <v>296</v>
      </c>
      <c r="C342" s="72"/>
      <c r="D342" s="73"/>
      <c r="E342" s="73"/>
      <c r="F342" s="74">
        <f t="shared" ref="F342:H342" si="83">F343</f>
        <v>38.5</v>
      </c>
      <c r="G342" s="74">
        <f t="shared" si="83"/>
        <v>38.5</v>
      </c>
      <c r="H342" s="74">
        <f t="shared" si="83"/>
        <v>38.5</v>
      </c>
    </row>
    <row r="343" spans="1:8" ht="38.25" x14ac:dyDescent="0.25">
      <c r="A343" s="37" t="s">
        <v>319</v>
      </c>
      <c r="B343" s="56" t="s">
        <v>296</v>
      </c>
      <c r="C343" s="73">
        <v>200</v>
      </c>
      <c r="D343" s="73" t="s">
        <v>107</v>
      </c>
      <c r="E343" s="73" t="s">
        <v>158</v>
      </c>
      <c r="F343" s="74">
        <v>38.5</v>
      </c>
      <c r="G343" s="74">
        <v>38.5</v>
      </c>
      <c r="H343" s="74">
        <v>38.5</v>
      </c>
    </row>
    <row r="344" spans="1:8" ht="38.25" hidden="1" x14ac:dyDescent="0.25">
      <c r="A344" s="37" t="s">
        <v>297</v>
      </c>
      <c r="B344" s="56" t="s">
        <v>298</v>
      </c>
      <c r="C344" s="73"/>
      <c r="D344" s="73"/>
      <c r="E344" s="73"/>
      <c r="F344" s="74">
        <f>F345</f>
        <v>0</v>
      </c>
      <c r="G344" s="74">
        <f t="shared" ref="G344:H344" si="84">G345</f>
        <v>0</v>
      </c>
      <c r="H344" s="74">
        <f t="shared" si="84"/>
        <v>0</v>
      </c>
    </row>
    <row r="345" spans="1:8" hidden="1" x14ac:dyDescent="0.25">
      <c r="A345" s="37" t="s">
        <v>303</v>
      </c>
      <c r="B345" s="56" t="s">
        <v>298</v>
      </c>
      <c r="C345" s="73">
        <v>500</v>
      </c>
      <c r="D345" s="73" t="s">
        <v>107</v>
      </c>
      <c r="E345" s="73" t="s">
        <v>158</v>
      </c>
      <c r="F345" s="74"/>
      <c r="G345" s="74"/>
      <c r="H345" s="74"/>
    </row>
    <row r="346" spans="1:8" ht="38.25" x14ac:dyDescent="0.25">
      <c r="A346" s="37" t="s">
        <v>376</v>
      </c>
      <c r="B346" s="10" t="s">
        <v>345</v>
      </c>
      <c r="C346" s="73"/>
      <c r="D346" s="73"/>
      <c r="E346" s="73"/>
      <c r="F346" s="74">
        <f>F347</f>
        <v>20196</v>
      </c>
      <c r="G346" s="74">
        <f t="shared" ref="G346:H346" si="85">G347</f>
        <v>0</v>
      </c>
      <c r="H346" s="74">
        <f t="shared" si="85"/>
        <v>0</v>
      </c>
    </row>
    <row r="347" spans="1:8" x14ac:dyDescent="0.25">
      <c r="A347" s="37" t="s">
        <v>303</v>
      </c>
      <c r="B347" s="10" t="s">
        <v>345</v>
      </c>
      <c r="C347" s="73">
        <v>500</v>
      </c>
      <c r="D347" s="56" t="s">
        <v>157</v>
      </c>
      <c r="E347" s="56" t="s">
        <v>138</v>
      </c>
      <c r="F347" s="74">
        <v>20196</v>
      </c>
      <c r="G347" s="74">
        <v>0</v>
      </c>
      <c r="H347" s="74">
        <v>0</v>
      </c>
    </row>
    <row r="348" spans="1:8" ht="89.25" x14ac:dyDescent="0.25">
      <c r="A348" s="37" t="s">
        <v>377</v>
      </c>
      <c r="B348" s="10" t="s">
        <v>346</v>
      </c>
      <c r="C348" s="73"/>
      <c r="D348" s="73"/>
      <c r="E348" s="73"/>
      <c r="F348" s="74">
        <f>F349</f>
        <v>4026</v>
      </c>
      <c r="G348" s="74">
        <f>G349</f>
        <v>3898.2</v>
      </c>
      <c r="H348" s="74">
        <f>H349</f>
        <v>3898.2</v>
      </c>
    </row>
    <row r="349" spans="1:8" x14ac:dyDescent="0.25">
      <c r="A349" s="37" t="s">
        <v>303</v>
      </c>
      <c r="B349" s="10" t="s">
        <v>346</v>
      </c>
      <c r="C349" s="73">
        <v>500</v>
      </c>
      <c r="D349" s="56" t="s">
        <v>157</v>
      </c>
      <c r="E349" s="56" t="s">
        <v>138</v>
      </c>
      <c r="F349" s="74">
        <v>4026</v>
      </c>
      <c r="G349" s="74">
        <v>3898.2</v>
      </c>
      <c r="H349" s="74">
        <v>3898.2</v>
      </c>
    </row>
    <row r="350" spans="1:8" ht="63.75" x14ac:dyDescent="0.25">
      <c r="A350" s="37" t="s">
        <v>392</v>
      </c>
      <c r="B350" s="10" t="s">
        <v>438</v>
      </c>
      <c r="C350" s="56" t="s">
        <v>323</v>
      </c>
      <c r="D350" s="56" t="s">
        <v>157</v>
      </c>
      <c r="E350" s="56" t="s">
        <v>138</v>
      </c>
      <c r="F350" s="74">
        <v>0</v>
      </c>
      <c r="G350" s="74">
        <v>115</v>
      </c>
      <c r="H350" s="74">
        <v>0</v>
      </c>
    </row>
    <row r="351" spans="1:8" ht="39" customHeight="1" x14ac:dyDescent="0.25">
      <c r="A351" s="37" t="s">
        <v>433</v>
      </c>
      <c r="B351" s="10" t="s">
        <v>432</v>
      </c>
      <c r="C351" s="56"/>
      <c r="D351" s="56"/>
      <c r="E351" s="56"/>
      <c r="F351" s="74">
        <f>F352</f>
        <v>7200</v>
      </c>
      <c r="G351" s="74"/>
      <c r="H351" s="74"/>
    </row>
    <row r="352" spans="1:8" x14ac:dyDescent="0.25">
      <c r="A352" s="37" t="s">
        <v>303</v>
      </c>
      <c r="B352" s="10" t="s">
        <v>432</v>
      </c>
      <c r="C352" s="56" t="s">
        <v>323</v>
      </c>
      <c r="D352" s="56" t="s">
        <v>157</v>
      </c>
      <c r="E352" s="56" t="s">
        <v>138</v>
      </c>
      <c r="F352" s="74">
        <v>7200</v>
      </c>
      <c r="G352" s="74"/>
      <c r="H352" s="74"/>
    </row>
    <row r="353" spans="1:8" ht="76.5" x14ac:dyDescent="0.25">
      <c r="A353" s="37" t="s">
        <v>299</v>
      </c>
      <c r="B353" s="56" t="s">
        <v>300</v>
      </c>
      <c r="C353" s="56" t="s">
        <v>323</v>
      </c>
      <c r="D353" s="56" t="s">
        <v>157</v>
      </c>
      <c r="E353" s="56" t="s">
        <v>98</v>
      </c>
      <c r="F353" s="74">
        <v>727.92258000000004</v>
      </c>
      <c r="G353" s="74">
        <v>727.92258000000004</v>
      </c>
      <c r="H353" s="74">
        <v>727.92258000000004</v>
      </c>
    </row>
    <row r="354" spans="1:8" ht="63.75" hidden="1" x14ac:dyDescent="0.25">
      <c r="A354" s="37" t="s">
        <v>347</v>
      </c>
      <c r="B354" s="56" t="s">
        <v>348</v>
      </c>
      <c r="C354" s="56" t="s">
        <v>323</v>
      </c>
      <c r="D354" s="56" t="s">
        <v>157</v>
      </c>
      <c r="E354" s="56" t="s">
        <v>98</v>
      </c>
      <c r="F354" s="74">
        <v>0</v>
      </c>
      <c r="G354" s="74"/>
      <c r="H354" s="74"/>
    </row>
    <row r="355" spans="1:8" ht="25.5" x14ac:dyDescent="0.25">
      <c r="A355" s="37" t="s">
        <v>401</v>
      </c>
      <c r="B355" s="56" t="s">
        <v>400</v>
      </c>
      <c r="C355" s="56"/>
      <c r="D355" s="56"/>
      <c r="E355" s="56"/>
      <c r="F355" s="74">
        <f>F356</f>
        <v>31445.200000000001</v>
      </c>
      <c r="G355" s="74">
        <f t="shared" ref="G355:H355" si="86">G356</f>
        <v>0</v>
      </c>
      <c r="H355" s="74">
        <f t="shared" si="86"/>
        <v>0</v>
      </c>
    </row>
    <row r="356" spans="1:8" x14ac:dyDescent="0.25">
      <c r="A356" s="37" t="s">
        <v>303</v>
      </c>
      <c r="B356" s="56" t="s">
        <v>400</v>
      </c>
      <c r="C356" s="56" t="s">
        <v>323</v>
      </c>
      <c r="D356" s="56" t="s">
        <v>157</v>
      </c>
      <c r="E356" s="56" t="s">
        <v>157</v>
      </c>
      <c r="F356" s="74">
        <v>31445.200000000001</v>
      </c>
      <c r="G356" s="74">
        <v>0</v>
      </c>
      <c r="H356" s="74">
        <v>0</v>
      </c>
    </row>
    <row r="357" spans="1:8" ht="38.25" hidden="1" x14ac:dyDescent="0.25">
      <c r="A357" s="37" t="s">
        <v>182</v>
      </c>
      <c r="B357" s="56" t="s">
        <v>305</v>
      </c>
      <c r="C357" s="73">
        <v>500</v>
      </c>
      <c r="D357" s="56" t="s">
        <v>116</v>
      </c>
      <c r="E357" s="56" t="s">
        <v>4</v>
      </c>
      <c r="F357" s="74">
        <v>0</v>
      </c>
      <c r="G357" s="74">
        <v>0</v>
      </c>
      <c r="H357" s="74"/>
    </row>
    <row r="358" spans="1:8" ht="51" x14ac:dyDescent="0.25">
      <c r="A358" s="37" t="s">
        <v>435</v>
      </c>
      <c r="B358" s="56" t="s">
        <v>434</v>
      </c>
      <c r="C358" s="73"/>
      <c r="D358" s="56"/>
      <c r="E358" s="56"/>
      <c r="F358" s="74">
        <f>F359</f>
        <v>30000</v>
      </c>
      <c r="G358" s="74"/>
      <c r="H358" s="74"/>
    </row>
    <row r="359" spans="1:8" x14ac:dyDescent="0.25">
      <c r="A359" s="37" t="s">
        <v>303</v>
      </c>
      <c r="B359" s="56" t="s">
        <v>434</v>
      </c>
      <c r="C359" s="73">
        <v>500</v>
      </c>
      <c r="D359" s="56" t="s">
        <v>116</v>
      </c>
      <c r="E359" s="56" t="s">
        <v>4</v>
      </c>
      <c r="F359" s="74">
        <v>30000</v>
      </c>
      <c r="G359" s="74"/>
      <c r="H359" s="74"/>
    </row>
    <row r="360" spans="1:8" ht="63.75" x14ac:dyDescent="0.25">
      <c r="A360" s="46" t="s">
        <v>396</v>
      </c>
      <c r="B360" s="56" t="s">
        <v>306</v>
      </c>
      <c r="C360" s="73">
        <v>500</v>
      </c>
      <c r="D360" s="56" t="s">
        <v>116</v>
      </c>
      <c r="E360" s="56" t="s">
        <v>4</v>
      </c>
      <c r="F360" s="49">
        <v>1281.2449999999999</v>
      </c>
      <c r="G360" s="49">
        <v>1111.9000000000001</v>
      </c>
      <c r="H360" s="49">
        <v>1182.28</v>
      </c>
    </row>
    <row r="361" spans="1:8" ht="25.5" x14ac:dyDescent="0.25">
      <c r="A361" s="37" t="s">
        <v>402</v>
      </c>
      <c r="B361" s="56" t="s">
        <v>403</v>
      </c>
      <c r="C361" s="72"/>
      <c r="D361" s="73"/>
      <c r="E361" s="56"/>
      <c r="F361" s="74">
        <f t="shared" ref="F361:H361" si="87">F362</f>
        <v>63906.5</v>
      </c>
      <c r="G361" s="74">
        <f t="shared" si="87"/>
        <v>125964.4</v>
      </c>
      <c r="H361" s="74">
        <f t="shared" si="87"/>
        <v>0</v>
      </c>
    </row>
    <row r="362" spans="1:8" ht="51" x14ac:dyDescent="0.25">
      <c r="A362" s="37" t="s">
        <v>307</v>
      </c>
      <c r="B362" s="56" t="s">
        <v>403</v>
      </c>
      <c r="C362" s="73">
        <v>500</v>
      </c>
      <c r="D362" s="73">
        <v>11</v>
      </c>
      <c r="E362" s="56" t="s">
        <v>157</v>
      </c>
      <c r="F362" s="74">
        <v>63906.5</v>
      </c>
      <c r="G362" s="74">
        <v>125964.4</v>
      </c>
      <c r="H362" s="74">
        <v>0</v>
      </c>
    </row>
    <row r="363" spans="1:8" ht="61.5" customHeight="1" x14ac:dyDescent="0.25">
      <c r="A363" s="37" t="s">
        <v>437</v>
      </c>
      <c r="B363" s="56" t="s">
        <v>436</v>
      </c>
      <c r="C363" s="73"/>
      <c r="D363" s="73"/>
      <c r="E363" s="56"/>
      <c r="F363" s="74">
        <f>F364</f>
        <v>30</v>
      </c>
      <c r="G363" s="74"/>
      <c r="H363" s="74"/>
    </row>
    <row r="364" spans="1:8" x14ac:dyDescent="0.25">
      <c r="A364" s="105" t="s">
        <v>303</v>
      </c>
      <c r="B364" s="56" t="s">
        <v>436</v>
      </c>
      <c r="C364" s="73">
        <v>500</v>
      </c>
      <c r="D364" s="73" t="s">
        <v>308</v>
      </c>
      <c r="E364" s="73" t="s">
        <v>98</v>
      </c>
      <c r="F364" s="74">
        <v>30</v>
      </c>
      <c r="G364" s="74"/>
      <c r="H364" s="74"/>
    </row>
    <row r="365" spans="1:8" ht="25.5" x14ac:dyDescent="0.25">
      <c r="A365" s="105" t="s">
        <v>410</v>
      </c>
      <c r="B365" s="56" t="s">
        <v>411</v>
      </c>
      <c r="C365" s="73"/>
      <c r="D365" s="73"/>
      <c r="E365" s="56"/>
      <c r="F365" s="74">
        <f>F366</f>
        <v>3625.16</v>
      </c>
      <c r="G365" s="74"/>
      <c r="H365" s="74"/>
    </row>
    <row r="366" spans="1:8" x14ac:dyDescent="0.25">
      <c r="A366" s="110" t="s">
        <v>303</v>
      </c>
      <c r="B366" s="112" t="s">
        <v>411</v>
      </c>
      <c r="C366" s="73">
        <v>500</v>
      </c>
      <c r="D366" s="73" t="s">
        <v>308</v>
      </c>
      <c r="E366" s="73" t="s">
        <v>98</v>
      </c>
      <c r="F366" s="74">
        <v>3625.16</v>
      </c>
      <c r="G366" s="74"/>
      <c r="H366" s="74"/>
    </row>
    <row r="367" spans="1:8" ht="48.75" customHeight="1" x14ac:dyDescent="0.25">
      <c r="A367" s="110" t="s">
        <v>440</v>
      </c>
      <c r="B367" s="56" t="s">
        <v>441</v>
      </c>
      <c r="C367" s="73"/>
      <c r="D367" s="73"/>
      <c r="E367" s="73"/>
      <c r="F367" s="74">
        <f>F368</f>
        <v>390</v>
      </c>
      <c r="G367" s="74"/>
      <c r="H367" s="74"/>
    </row>
    <row r="368" spans="1:8" x14ac:dyDescent="0.25">
      <c r="A368" s="113" t="s">
        <v>303</v>
      </c>
      <c r="B368" s="56" t="s">
        <v>441</v>
      </c>
      <c r="C368" s="73">
        <v>500</v>
      </c>
      <c r="D368" s="73" t="s">
        <v>308</v>
      </c>
      <c r="E368" s="73" t="s">
        <v>98</v>
      </c>
      <c r="F368" s="74">
        <v>390</v>
      </c>
      <c r="G368" s="74"/>
      <c r="H368" s="74"/>
    </row>
    <row r="369" spans="1:8" ht="39" x14ac:dyDescent="0.25">
      <c r="A369" s="57" t="s">
        <v>391</v>
      </c>
      <c r="B369" s="56" t="s">
        <v>390</v>
      </c>
      <c r="C369" s="72"/>
      <c r="D369" s="73"/>
      <c r="E369" s="73"/>
      <c r="F369" s="74">
        <f>F370</f>
        <v>200</v>
      </c>
      <c r="G369" s="74">
        <f t="shared" ref="G369:H369" si="88">G370</f>
        <v>0</v>
      </c>
      <c r="H369" s="74">
        <f t="shared" si="88"/>
        <v>0</v>
      </c>
    </row>
    <row r="370" spans="1:8" x14ac:dyDescent="0.25">
      <c r="A370" s="105" t="s">
        <v>303</v>
      </c>
      <c r="B370" s="56" t="s">
        <v>390</v>
      </c>
      <c r="C370" s="73">
        <v>500</v>
      </c>
      <c r="D370" s="73" t="s">
        <v>308</v>
      </c>
      <c r="E370" s="73" t="s">
        <v>98</v>
      </c>
      <c r="F370" s="74">
        <v>200</v>
      </c>
      <c r="G370" s="74"/>
      <c r="H370" s="74"/>
    </row>
    <row r="371" spans="1:8" ht="76.5" x14ac:dyDescent="0.25">
      <c r="A371" s="37" t="s">
        <v>313</v>
      </c>
      <c r="B371" s="56" t="s">
        <v>314</v>
      </c>
      <c r="C371" s="72"/>
      <c r="D371" s="73"/>
      <c r="E371" s="73"/>
      <c r="F371" s="74">
        <f>F372</f>
        <v>300</v>
      </c>
      <c r="G371" s="74">
        <f t="shared" ref="G371:H371" si="89">G372</f>
        <v>0</v>
      </c>
      <c r="H371" s="74">
        <f t="shared" si="89"/>
        <v>0</v>
      </c>
    </row>
    <row r="372" spans="1:8" x14ac:dyDescent="0.25">
      <c r="A372" s="105" t="s">
        <v>303</v>
      </c>
      <c r="B372" s="56" t="s">
        <v>314</v>
      </c>
      <c r="C372" s="73">
        <v>500</v>
      </c>
      <c r="D372" s="73" t="s">
        <v>308</v>
      </c>
      <c r="E372" s="73" t="s">
        <v>98</v>
      </c>
      <c r="F372" s="74">
        <v>300</v>
      </c>
      <c r="G372" s="74"/>
      <c r="H372" s="74"/>
    </row>
    <row r="373" spans="1:8" ht="51" x14ac:dyDescent="0.25">
      <c r="A373" s="37" t="s">
        <v>315</v>
      </c>
      <c r="B373" s="56" t="s">
        <v>316</v>
      </c>
      <c r="C373" s="73"/>
      <c r="D373" s="73"/>
      <c r="E373" s="73"/>
      <c r="F373" s="74">
        <f>F374</f>
        <v>3000</v>
      </c>
      <c r="G373" s="74">
        <f t="shared" ref="G373:H373" si="90">G374</f>
        <v>2000</v>
      </c>
      <c r="H373" s="74">
        <f t="shared" si="90"/>
        <v>0</v>
      </c>
    </row>
    <row r="374" spans="1:8" x14ac:dyDescent="0.25">
      <c r="A374" s="105" t="s">
        <v>303</v>
      </c>
      <c r="B374" s="56" t="s">
        <v>316</v>
      </c>
      <c r="C374" s="73">
        <v>500</v>
      </c>
      <c r="D374" s="73" t="s">
        <v>308</v>
      </c>
      <c r="E374" s="73" t="s">
        <v>98</v>
      </c>
      <c r="F374" s="74">
        <v>3000</v>
      </c>
      <c r="G374" s="74">
        <v>2000</v>
      </c>
      <c r="H374" s="74"/>
    </row>
    <row r="375" spans="1:8" ht="64.5" x14ac:dyDescent="0.25">
      <c r="A375" s="38" t="s">
        <v>395</v>
      </c>
      <c r="B375" s="108" t="s">
        <v>348</v>
      </c>
      <c r="C375" s="73"/>
      <c r="D375" s="73"/>
      <c r="E375" s="73"/>
      <c r="F375" s="74">
        <f>F376</f>
        <v>0</v>
      </c>
      <c r="G375" s="74">
        <f t="shared" ref="G375:H375" si="91">G376</f>
        <v>0</v>
      </c>
      <c r="H375" s="74">
        <f t="shared" si="91"/>
        <v>73163.899999999994</v>
      </c>
    </row>
    <row r="376" spans="1:8" x14ac:dyDescent="0.25">
      <c r="A376" s="105" t="s">
        <v>303</v>
      </c>
      <c r="B376" s="108" t="s">
        <v>348</v>
      </c>
      <c r="C376" s="73">
        <v>500</v>
      </c>
      <c r="D376" s="73">
        <v>14</v>
      </c>
      <c r="E376" s="73" t="s">
        <v>98</v>
      </c>
      <c r="F376" s="74"/>
      <c r="G376" s="74"/>
      <c r="H376" s="74">
        <v>73163.899999999994</v>
      </c>
    </row>
    <row r="377" spans="1:8" ht="76.5" x14ac:dyDescent="0.25">
      <c r="A377" s="37" t="s">
        <v>289</v>
      </c>
      <c r="B377" s="56" t="s">
        <v>290</v>
      </c>
      <c r="C377" s="72"/>
      <c r="D377" s="73"/>
      <c r="E377" s="73"/>
      <c r="F377" s="74">
        <f>F378+F381</f>
        <v>36769</v>
      </c>
      <c r="G377" s="74">
        <f t="shared" ref="G377:H377" si="92">G378+G381</f>
        <v>31708</v>
      </c>
      <c r="H377" s="74">
        <f t="shared" si="92"/>
        <v>32239</v>
      </c>
    </row>
    <row r="378" spans="1:8" ht="127.5" x14ac:dyDescent="0.25">
      <c r="A378" s="37" t="s">
        <v>301</v>
      </c>
      <c r="B378" s="56" t="s">
        <v>302</v>
      </c>
      <c r="C378" s="72"/>
      <c r="D378" s="73"/>
      <c r="E378" s="73"/>
      <c r="F378" s="74">
        <f t="shared" ref="F378:H379" si="93">F379</f>
        <v>5820</v>
      </c>
      <c r="G378" s="74">
        <f t="shared" si="93"/>
        <v>5820</v>
      </c>
      <c r="H378" s="74">
        <f t="shared" si="93"/>
        <v>5820</v>
      </c>
    </row>
    <row r="379" spans="1:8" ht="38.25" x14ac:dyDescent="0.25">
      <c r="A379" s="37" t="s">
        <v>378</v>
      </c>
      <c r="B379" s="56" t="s">
        <v>304</v>
      </c>
      <c r="C379" s="72"/>
      <c r="D379" s="73"/>
      <c r="E379" s="73"/>
      <c r="F379" s="74">
        <f t="shared" si="93"/>
        <v>5820</v>
      </c>
      <c r="G379" s="74">
        <f t="shared" si="93"/>
        <v>5820</v>
      </c>
      <c r="H379" s="74">
        <f t="shared" si="93"/>
        <v>5820</v>
      </c>
    </row>
    <row r="380" spans="1:8" x14ac:dyDescent="0.25">
      <c r="A380" s="105" t="s">
        <v>303</v>
      </c>
      <c r="B380" s="56" t="s">
        <v>304</v>
      </c>
      <c r="C380" s="73">
        <v>500</v>
      </c>
      <c r="D380" s="73" t="s">
        <v>97</v>
      </c>
      <c r="E380" s="73" t="s">
        <v>138</v>
      </c>
      <c r="F380" s="74">
        <v>5820</v>
      </c>
      <c r="G380" s="74">
        <v>5820</v>
      </c>
      <c r="H380" s="74">
        <v>5820</v>
      </c>
    </row>
    <row r="381" spans="1:8" ht="89.25" x14ac:dyDescent="0.25">
      <c r="A381" s="37" t="s">
        <v>291</v>
      </c>
      <c r="B381" s="56" t="s">
        <v>292</v>
      </c>
      <c r="C381" s="72"/>
      <c r="D381" s="73"/>
      <c r="E381" s="73"/>
      <c r="F381" s="74">
        <f t="shared" ref="F381:H382" si="94">F382</f>
        <v>30949</v>
      </c>
      <c r="G381" s="74">
        <f t="shared" si="94"/>
        <v>25888</v>
      </c>
      <c r="H381" s="74">
        <f t="shared" si="94"/>
        <v>26419</v>
      </c>
    </row>
    <row r="382" spans="1:8" ht="25.5" x14ac:dyDescent="0.25">
      <c r="A382" s="37" t="s">
        <v>293</v>
      </c>
      <c r="B382" s="56" t="s">
        <v>294</v>
      </c>
      <c r="C382" s="72"/>
      <c r="D382" s="73"/>
      <c r="E382" s="73"/>
      <c r="F382" s="74">
        <f t="shared" si="94"/>
        <v>30949</v>
      </c>
      <c r="G382" s="74">
        <f t="shared" si="94"/>
        <v>25888</v>
      </c>
      <c r="H382" s="74">
        <f t="shared" si="94"/>
        <v>26419</v>
      </c>
    </row>
    <row r="383" spans="1:8" x14ac:dyDescent="0.25">
      <c r="A383" s="37" t="s">
        <v>303</v>
      </c>
      <c r="B383" s="56" t="s">
        <v>294</v>
      </c>
      <c r="C383" s="73">
        <v>500</v>
      </c>
      <c r="D383" s="73" t="s">
        <v>107</v>
      </c>
      <c r="E383" s="73" t="s">
        <v>233</v>
      </c>
      <c r="F383" s="92">
        <v>30949</v>
      </c>
      <c r="G383" s="92">
        <v>25888</v>
      </c>
      <c r="H383" s="92">
        <v>26419</v>
      </c>
    </row>
    <row r="384" spans="1:8" ht="38.25" x14ac:dyDescent="0.25">
      <c r="A384" s="37" t="s">
        <v>144</v>
      </c>
      <c r="B384" s="56" t="s">
        <v>270</v>
      </c>
      <c r="C384" s="72"/>
      <c r="D384" s="73" t="s">
        <v>122</v>
      </c>
      <c r="E384" s="73" t="s">
        <v>122</v>
      </c>
      <c r="F384" s="74">
        <f>F385</f>
        <v>8312.2000000000007</v>
      </c>
      <c r="G384" s="74">
        <f t="shared" ref="G384:H385" si="95">G385</f>
        <v>7360.0999999999995</v>
      </c>
      <c r="H384" s="74">
        <f t="shared" si="95"/>
        <v>8339.1</v>
      </c>
    </row>
    <row r="385" spans="1:8" ht="63.75" x14ac:dyDescent="0.25">
      <c r="A385" s="37" t="s">
        <v>271</v>
      </c>
      <c r="B385" s="56" t="s">
        <v>272</v>
      </c>
      <c r="C385" s="72"/>
      <c r="D385" s="73" t="s">
        <v>122</v>
      </c>
      <c r="E385" s="73" t="s">
        <v>122</v>
      </c>
      <c r="F385" s="74">
        <f>F386</f>
        <v>8312.2000000000007</v>
      </c>
      <c r="G385" s="74">
        <f t="shared" si="95"/>
        <v>7360.0999999999995</v>
      </c>
      <c r="H385" s="74">
        <f t="shared" si="95"/>
        <v>8339.1</v>
      </c>
    </row>
    <row r="386" spans="1:8" ht="25.5" x14ac:dyDescent="0.25">
      <c r="A386" s="37" t="s">
        <v>20</v>
      </c>
      <c r="B386" s="56" t="s">
        <v>273</v>
      </c>
      <c r="C386" s="72"/>
      <c r="D386" s="73" t="s">
        <v>122</v>
      </c>
      <c r="E386" s="73" t="s">
        <v>122</v>
      </c>
      <c r="F386" s="74">
        <f>SUM(F387:F388)</f>
        <v>8312.2000000000007</v>
      </c>
      <c r="G386" s="74">
        <f>SUM(G387:G388)</f>
        <v>7360.0999999999995</v>
      </c>
      <c r="H386" s="74">
        <f>SUM(H387:H388)</f>
        <v>8339.1</v>
      </c>
    </row>
    <row r="387" spans="1:8" ht="89.25" x14ac:dyDescent="0.25">
      <c r="A387" s="37" t="s">
        <v>318</v>
      </c>
      <c r="B387" s="56" t="s">
        <v>273</v>
      </c>
      <c r="C387" s="73">
        <v>100</v>
      </c>
      <c r="D387" s="73" t="s">
        <v>4</v>
      </c>
      <c r="E387" s="73" t="s">
        <v>11</v>
      </c>
      <c r="F387" s="74">
        <v>7119.1</v>
      </c>
      <c r="G387" s="74">
        <v>6219.9</v>
      </c>
      <c r="H387" s="74">
        <v>7161.8</v>
      </c>
    </row>
    <row r="388" spans="1:8" ht="38.25" x14ac:dyDescent="0.25">
      <c r="A388" s="37" t="s">
        <v>319</v>
      </c>
      <c r="B388" s="56" t="s">
        <v>273</v>
      </c>
      <c r="C388" s="73">
        <v>200</v>
      </c>
      <c r="D388" s="73" t="s">
        <v>4</v>
      </c>
      <c r="E388" s="73" t="s">
        <v>11</v>
      </c>
      <c r="F388" s="74">
        <v>1193.0999999999999</v>
      </c>
      <c r="G388" s="74">
        <v>1140.2</v>
      </c>
      <c r="H388" s="74">
        <v>1177.3</v>
      </c>
    </row>
    <row r="389" spans="1:8" s="4" customFormat="1" ht="51" x14ac:dyDescent="0.25">
      <c r="A389" s="40" t="s">
        <v>44</v>
      </c>
      <c r="B389" s="7" t="s">
        <v>45</v>
      </c>
      <c r="C389" s="6"/>
      <c r="D389" s="5"/>
      <c r="E389" s="5"/>
      <c r="F389" s="48">
        <f>F390+F393</f>
        <v>754.37800000000004</v>
      </c>
      <c r="G389" s="48">
        <f t="shared" ref="F389:H390" si="96">G390</f>
        <v>0</v>
      </c>
      <c r="H389" s="48">
        <f t="shared" si="96"/>
        <v>0</v>
      </c>
    </row>
    <row r="390" spans="1:8" ht="38.25" x14ac:dyDescent="0.25">
      <c r="A390" s="41" t="s">
        <v>46</v>
      </c>
      <c r="B390" s="10" t="s">
        <v>47</v>
      </c>
      <c r="C390" s="9"/>
      <c r="D390" s="8"/>
      <c r="E390" s="8"/>
      <c r="F390" s="49">
        <f t="shared" si="96"/>
        <v>500</v>
      </c>
      <c r="G390" s="49">
        <f t="shared" si="96"/>
        <v>0</v>
      </c>
      <c r="H390" s="49">
        <f t="shared" si="96"/>
        <v>0</v>
      </c>
    </row>
    <row r="391" spans="1:8" ht="102" x14ac:dyDescent="0.25">
      <c r="A391" s="41" t="s">
        <v>48</v>
      </c>
      <c r="B391" s="10" t="s">
        <v>49</v>
      </c>
      <c r="C391" s="9"/>
      <c r="D391" s="8"/>
      <c r="E391" s="8"/>
      <c r="F391" s="49">
        <f>SUM(F392:F392)</f>
        <v>500</v>
      </c>
      <c r="G391" s="49">
        <f>SUM(G392:G392)</f>
        <v>0</v>
      </c>
      <c r="H391" s="49">
        <f>SUM(H392:H392)</f>
        <v>0</v>
      </c>
    </row>
    <row r="392" spans="1:8" ht="38.25" x14ac:dyDescent="0.25">
      <c r="A392" s="105" t="s">
        <v>319</v>
      </c>
      <c r="B392" s="97" t="s">
        <v>49</v>
      </c>
      <c r="C392" s="106">
        <v>200</v>
      </c>
      <c r="D392" s="13" t="s">
        <v>138</v>
      </c>
      <c r="E392" s="13" t="s">
        <v>107</v>
      </c>
      <c r="F392" s="100">
        <v>500</v>
      </c>
      <c r="G392" s="100"/>
      <c r="H392" s="100"/>
    </row>
    <row r="393" spans="1:8" ht="114.75" x14ac:dyDescent="0.25">
      <c r="A393" s="37" t="s">
        <v>393</v>
      </c>
      <c r="B393" s="107" t="s">
        <v>394</v>
      </c>
      <c r="C393" s="80"/>
      <c r="D393" s="80"/>
      <c r="E393" s="80"/>
      <c r="F393" s="82">
        <f>F394+F395</f>
        <v>254.37800000000001</v>
      </c>
      <c r="G393" s="82"/>
      <c r="H393" s="82"/>
    </row>
    <row r="394" spans="1:8" ht="38.25" x14ac:dyDescent="0.25">
      <c r="A394" s="105" t="s">
        <v>319</v>
      </c>
      <c r="B394" s="109" t="s">
        <v>394</v>
      </c>
      <c r="C394" s="106">
        <v>200</v>
      </c>
      <c r="D394" s="13" t="s">
        <v>98</v>
      </c>
      <c r="E394" s="13">
        <v>10</v>
      </c>
      <c r="F394" s="86">
        <v>245.965</v>
      </c>
      <c r="G394" s="86"/>
      <c r="H394" s="86"/>
    </row>
    <row r="395" spans="1:8" x14ac:dyDescent="0.25">
      <c r="A395" s="110" t="s">
        <v>303</v>
      </c>
      <c r="B395" s="111" t="s">
        <v>394</v>
      </c>
      <c r="C395" s="80">
        <v>500</v>
      </c>
      <c r="D395" s="18" t="s">
        <v>98</v>
      </c>
      <c r="E395" s="18">
        <v>10</v>
      </c>
      <c r="F395" s="82">
        <v>8.4130000000000003</v>
      </c>
      <c r="G395" s="82"/>
      <c r="H395" s="82"/>
    </row>
  </sheetData>
  <mergeCells count="4">
    <mergeCell ref="F4:H4"/>
    <mergeCell ref="F2:H2"/>
    <mergeCell ref="A3:H3"/>
    <mergeCell ref="F1:H1"/>
  </mergeCells>
  <pageMargins left="0.70866141732283472" right="0.70866141732283472" top="0.74803149606299213" bottom="0.74803149606299213" header="0.31496062992125984" footer="0.31496062992125984"/>
  <pageSetup scale="79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8537605-CF5D-41A1-BFA4-C4A29C30CF2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Уведомление (по объектам)</vt:lpstr>
      <vt:lpstr>'Уведомление (по объектам)'!Область_печати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KAMEN\plan2</dc:creator>
  <cp:lastModifiedBy>Совет народных депутатов Каменского района</cp:lastModifiedBy>
  <cp:lastPrinted>2022-11-16T08:38:49Z</cp:lastPrinted>
  <dcterms:created xsi:type="dcterms:W3CDTF">2018-12-13T10:58:34Z</dcterms:created>
  <dcterms:modified xsi:type="dcterms:W3CDTF">2024-07-24T09:33:35Z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(расходы).xlsx</vt:lpwstr>
  </property>
  <property fmtid="{D5CDD505-2E9C-101B-9397-08002B2CF9AE}" pid="3" name="Название отчета">
    <vt:lpwstr>Бюджетная роспись (расходы).xlsx</vt:lpwstr>
  </property>
  <property fmtid="{D5CDD505-2E9C-101B-9397-08002B2CF9AE}" pid="4" name="Версия клиента">
    <vt:lpwstr>18.4.13.11270</vt:lpwstr>
  </property>
  <property fmtid="{D5CDD505-2E9C-101B-9397-08002B2CF9AE}" pid="5" name="Версия базы">
    <vt:lpwstr>18.2.2283.74367887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kasibr_2018</vt:lpwstr>
  </property>
  <property fmtid="{D5CDD505-2E9C-101B-9397-08002B2CF9AE}" pid="9" name="Пользователь">
    <vt:lpwstr>3611_сидоровалн</vt:lpwstr>
  </property>
  <property fmtid="{D5CDD505-2E9C-101B-9397-08002B2CF9AE}" pid="10" name="Шаблон">
    <vt:lpwstr>kursk_pril9_uv_obj</vt:lpwstr>
  </property>
  <property fmtid="{D5CDD505-2E9C-101B-9397-08002B2CF9AE}" pid="11" name="Локальная база">
    <vt:lpwstr>используется</vt:lpwstr>
  </property>
</Properties>
</file>